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5580" windowHeight="9090" tabRatio="616" activeTab="0"/>
  </bookViews>
  <sheets>
    <sheet name="obtención del gráfico" sheetId="1" r:id="rId1"/>
    <sheet name="Comparación dos salinidades" sheetId="2" r:id="rId2"/>
    <sheet name="Texto explicación" sheetId="3" r:id="rId3"/>
  </sheets>
  <definedNames>
    <definedName name="coef1" localSheetId="1">'Comparación dos salinidades'!$C$6:$C$46</definedName>
    <definedName name="coef1">'obtención del gráfico'!$C$6:$C$46</definedName>
    <definedName name="coef1_b">'Comparación dos salinidades'!$I$6:$I$46</definedName>
    <definedName name="coef2" localSheetId="1">'Comparación dos salinidades'!$B$6:$B$46</definedName>
    <definedName name="coef2">'obtención del gráfico'!$B$6:$B$46</definedName>
    <definedName name="coef2_b">'Comparación dos salinidades'!$H$6:$H$46</definedName>
    <definedName name="gCO3" localSheetId="1">'Comparación dos salinidades'!$F$2</definedName>
    <definedName name="gCO3">'obtención del gráfico'!$F$2</definedName>
    <definedName name="gCO3_b" localSheetId="1">'Comparación dos salinidades'!$K$2</definedName>
    <definedName name="gCO3_b">'obtención del gráfico'!$L$2</definedName>
    <definedName name="gCO3H" localSheetId="1">'Comparación dos salinidades'!$F$1</definedName>
    <definedName name="gCO3H">'obtención del gráfico'!$F$1</definedName>
    <definedName name="gCO3H_b" localSheetId="1">'Comparación dos salinidades'!$K$1</definedName>
    <definedName name="gCO3H_b">'obtención del gráfico'!$L$1</definedName>
    <definedName name="logKCO3H" localSheetId="1">'Comparación dos salinidades'!$C$2</definedName>
    <definedName name="logKCO3H">'obtención del gráfico'!$C$2</definedName>
    <definedName name="logKCO3H2" localSheetId="1">'Comparación dos salinidades'!$C$1</definedName>
    <definedName name="logKCO3H2">'obtención del gráfico'!$C$1</definedName>
    <definedName name="pH" localSheetId="1">'Comparación dos salinidades'!$A$6:$A$46</definedName>
    <definedName name="pH">'obtención del gráfico'!$A$6:$A$46</definedName>
  </definedNames>
  <calcPr fullCalcOnLoad="1"/>
</workbook>
</file>

<file path=xl/comments1.xml><?xml version="1.0" encoding="utf-8"?>
<comments xmlns="http://schemas.openxmlformats.org/spreadsheetml/2006/main">
  <authors>
    <author>clara</author>
  </authors>
  <commentList>
    <comment ref="C1" authorId="0">
      <text>
        <r>
          <rPr>
            <sz val="8"/>
            <rFont val="Tahoma"/>
            <family val="0"/>
          </rPr>
          <t xml:space="preserve">Estos valores de K son para 25ºC
Cambiar para otras temperaturas
</t>
        </r>
      </text>
    </comment>
  </commentList>
</comments>
</file>

<file path=xl/sharedStrings.xml><?xml version="1.0" encoding="utf-8"?>
<sst xmlns="http://schemas.openxmlformats.org/spreadsheetml/2006/main" count="29" uniqueCount="24">
  <si>
    <t>pH</t>
  </si>
  <si>
    <r>
      <t>g</t>
    </r>
    <r>
      <rPr>
        <sz val="10"/>
        <rFont val="Arial"/>
        <family val="0"/>
      </rPr>
      <t>CO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=</t>
    </r>
    <r>
      <rPr>
        <sz val="10"/>
        <rFont val="Arial"/>
        <family val="0"/>
      </rPr>
      <t xml:space="preserve">    =</t>
    </r>
  </si>
  <si>
    <r>
      <t>logKCO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 xml:space="preserve">2   </t>
    </r>
    <r>
      <rPr>
        <sz val="10"/>
        <rFont val="Arial"/>
        <family val="0"/>
      </rPr>
      <t xml:space="preserve">=  </t>
    </r>
  </si>
  <si>
    <r>
      <t>logKCO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H</t>
    </r>
    <r>
      <rPr>
        <vertAlign val="superscript"/>
        <sz val="10"/>
        <rFont val="Arial"/>
        <family val="2"/>
      </rPr>
      <t xml:space="preserve">–   </t>
    </r>
    <r>
      <rPr>
        <sz val="10"/>
        <rFont val="Arial"/>
        <family val="0"/>
      </rPr>
      <t>=</t>
    </r>
  </si>
  <si>
    <r>
      <t>g</t>
    </r>
    <r>
      <rPr>
        <sz val="10"/>
        <rFont val="Arial"/>
        <family val="0"/>
      </rPr>
      <t>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H</t>
    </r>
    <r>
      <rPr>
        <vertAlign val="superscript"/>
        <sz val="10"/>
        <rFont val="Arial"/>
        <family val="2"/>
      </rPr>
      <t xml:space="preserve">–   </t>
    </r>
    <r>
      <rPr>
        <sz val="10"/>
        <rFont val="Arial"/>
        <family val="0"/>
      </rPr>
      <t>=</t>
    </r>
  </si>
  <si>
    <t>% [CO3H2]</t>
  </si>
  <si>
    <t>% [CO3=]</t>
  </si>
  <si>
    <t xml:space="preserve"> % [CO3H–]</t>
  </si>
  <si>
    <t xml:space="preserve">  </t>
  </si>
  <si>
    <t>coef1</t>
  </si>
  <si>
    <t>coef2</t>
  </si>
  <si>
    <t>&lt;&lt;&lt;&lt;&lt;Cambiar estos coef. Según Fuerza Iónica</t>
  </si>
  <si>
    <t>coef2_b</t>
  </si>
  <si>
    <t>coef1_b</t>
  </si>
  <si>
    <t>Cálculos para coef.actividad= 1</t>
  </si>
  <si>
    <t>% (CO3H–)</t>
  </si>
  <si>
    <t>%(CO3H2)</t>
  </si>
  <si>
    <t>% (CO3=)</t>
  </si>
  <si>
    <r>
      <t>gH</t>
    </r>
    <r>
      <rPr>
        <sz val="10"/>
        <rFont val="Arial"/>
        <family val="0"/>
      </rPr>
      <t>CO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 xml:space="preserve">–   </t>
    </r>
    <r>
      <rPr>
        <sz val="10"/>
        <rFont val="Arial"/>
        <family val="0"/>
      </rPr>
      <t>=</t>
    </r>
  </si>
  <si>
    <r>
      <t xml:space="preserve"> % [HCO</t>
    </r>
    <r>
      <rPr>
        <b/>
        <vertAlign val="subscript"/>
        <sz val="10"/>
        <rFont val="Arial Narrow"/>
        <family val="2"/>
      </rPr>
      <t>3</t>
    </r>
    <r>
      <rPr>
        <b/>
        <vertAlign val="superscript"/>
        <sz val="10"/>
        <rFont val="Arial Narrow"/>
        <family val="2"/>
      </rPr>
      <t xml:space="preserve">– </t>
    </r>
    <r>
      <rPr>
        <b/>
        <sz val="10"/>
        <rFont val="Arial Narrow"/>
        <family val="2"/>
      </rPr>
      <t>]</t>
    </r>
  </si>
  <si>
    <r>
      <t>% [H</t>
    </r>
    <r>
      <rPr>
        <b/>
        <vertAlign val="subscript"/>
        <sz val="10"/>
        <rFont val="Arial Narrow"/>
        <family val="2"/>
      </rPr>
      <t>2</t>
    </r>
    <r>
      <rPr>
        <b/>
        <sz val="10"/>
        <rFont val="Arial Narrow"/>
        <family val="2"/>
      </rPr>
      <t>CO</t>
    </r>
    <r>
      <rPr>
        <b/>
        <vertAlign val="subscript"/>
        <sz val="10"/>
        <rFont val="Arial Narrow"/>
        <family val="2"/>
      </rPr>
      <t>3</t>
    </r>
    <r>
      <rPr>
        <b/>
        <sz val="10"/>
        <rFont val="Arial Narrow"/>
        <family val="2"/>
      </rPr>
      <t>]</t>
    </r>
  </si>
  <si>
    <r>
      <t>% [CO</t>
    </r>
    <r>
      <rPr>
        <b/>
        <vertAlign val="subscript"/>
        <sz val="10"/>
        <rFont val="Arial Narrow"/>
        <family val="2"/>
      </rPr>
      <t>3</t>
    </r>
    <r>
      <rPr>
        <b/>
        <vertAlign val="superscript"/>
        <sz val="10"/>
        <rFont val="Arial Narrow"/>
        <family val="2"/>
      </rPr>
      <t xml:space="preserve">= </t>
    </r>
    <r>
      <rPr>
        <b/>
        <sz val="10"/>
        <rFont val="Arial Narrow"/>
        <family val="2"/>
      </rPr>
      <t>]</t>
    </r>
  </si>
  <si>
    <r>
      <t>logK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:  </t>
    </r>
  </si>
  <si>
    <r>
      <t>logK HCO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 xml:space="preserve">– </t>
    </r>
    <r>
      <rPr>
        <sz val="10"/>
        <rFont val="Arial"/>
        <family val="0"/>
      </rPr>
      <t>: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</si>
</sst>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E+00;\⼐"/>
    <numFmt numFmtId="173" formatCode="0.0000E+00;\埐"/>
    <numFmt numFmtId="174" formatCode="0.000E+00;\埐"/>
    <numFmt numFmtId="175" formatCode="0.00E+00;\埐"/>
    <numFmt numFmtId="176" formatCode="0.00000E+00;\埐"/>
    <numFmt numFmtId="177" formatCode="0.000000E+00;\埐"/>
    <numFmt numFmtId="178" formatCode="0.0000"/>
    <numFmt numFmtId="179" formatCode="0.0"/>
    <numFmt numFmtId="180" formatCode="0.000"/>
  </numFmts>
  <fonts count="17">
    <font>
      <sz val="10"/>
      <name val="Arial"/>
      <family val="0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9.25"/>
      <name val="Arial"/>
      <family val="0"/>
    </font>
    <font>
      <b/>
      <sz val="11"/>
      <name val="Arial"/>
      <family val="0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0"/>
      <color indexed="18"/>
      <name val="Arial"/>
      <family val="2"/>
    </font>
    <font>
      <sz val="8"/>
      <name val="Arial"/>
      <family val="0"/>
    </font>
    <font>
      <b/>
      <sz val="10"/>
      <name val="Arial Narrow"/>
      <family val="2"/>
    </font>
    <font>
      <sz val="8"/>
      <name val="Tahoma"/>
      <family val="0"/>
    </font>
    <font>
      <b/>
      <vertAlign val="sub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4" fillId="3" borderId="0" xfId="0" applyFont="1" applyFill="1" applyAlignment="1">
      <alignment horizontal="center"/>
    </xf>
    <xf numFmtId="178" fontId="8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9" fontId="5" fillId="0" borderId="0" xfId="0" applyNumberFormat="1" applyFont="1" applyAlignment="1">
      <alignment horizontal="center"/>
    </xf>
    <xf numFmtId="179" fontId="5" fillId="2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179" fontId="5" fillId="3" borderId="0" xfId="0" applyNumberFormat="1" applyFont="1" applyFill="1" applyAlignment="1">
      <alignment horizontal="center"/>
    </xf>
    <xf numFmtId="180" fontId="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2" fillId="3" borderId="0" xfId="0" applyFont="1" applyFill="1" applyAlignment="1">
      <alignment horizontal="center"/>
    </xf>
    <xf numFmtId="0" fontId="0" fillId="4" borderId="0" xfId="0" applyFill="1" applyAlignment="1">
      <alignment/>
    </xf>
    <xf numFmtId="178" fontId="10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Especies carbonatadas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075"/>
          <c:w val="0.7965"/>
          <c:h val="0.8515"/>
        </c:manualLayout>
      </c:layout>
      <c:scatterChart>
        <c:scatterStyle val="smooth"/>
        <c:varyColors val="0"/>
        <c:ser>
          <c:idx val="0"/>
          <c:order val="0"/>
          <c:tx>
            <c:v>HCO3–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'obtención del gráfico'!$A$6:$A$46</c:f>
              <c:numCache/>
            </c:numRef>
          </c:xVal>
          <c:yVal>
            <c:numRef>
              <c:f>'obtención del gráfico'!$D$6:$D$46</c:f>
              <c:numCache/>
            </c:numRef>
          </c:yVal>
          <c:smooth val="1"/>
        </c:ser>
        <c:ser>
          <c:idx val="1"/>
          <c:order val="1"/>
          <c:tx>
            <c:v>H2CO3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'obtención del gráfico'!$A$6:$A$46</c:f>
              <c:numCache/>
            </c:numRef>
          </c:xVal>
          <c:yVal>
            <c:numRef>
              <c:f>'obtención del gráfico'!$E$6:$E$46</c:f>
              <c:numCache/>
            </c:numRef>
          </c:yVal>
          <c:smooth val="1"/>
        </c:ser>
        <c:ser>
          <c:idx val="2"/>
          <c:order val="2"/>
          <c:tx>
            <c:v>CO3=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'obtención del gráfico'!$A$6:$A$46</c:f>
              <c:numCache/>
            </c:numRef>
          </c:xVal>
          <c:yVal>
            <c:numRef>
              <c:f>'obtención del gráfico'!$F$6:$F$46</c:f>
              <c:numCache/>
            </c:numRef>
          </c:yVal>
          <c:smooth val="1"/>
        </c:ser>
        <c:axId val="11447077"/>
        <c:axId val="35914830"/>
      </c:scatterChart>
      <c:valAx>
        <c:axId val="11447077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006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5914830"/>
        <c:crosses val="autoZero"/>
        <c:crossBetween val="midCat"/>
        <c:dispUnits/>
        <c:minorUnit val="0.5"/>
      </c:valAx>
      <c:valAx>
        <c:axId val="3591483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4470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"/>
          <c:y val="0.454"/>
          <c:w val="0.15725"/>
          <c:h val="0.19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7"/>
          <c:w val="0.742"/>
          <c:h val="0.926"/>
        </c:manualLayout>
      </c:layout>
      <c:scatterChart>
        <c:scatterStyle val="smooth"/>
        <c:varyColors val="0"/>
        <c:ser>
          <c:idx val="0"/>
          <c:order val="0"/>
          <c:tx>
            <c:strRef>
              <c:f>'Comparación dos salinidades'!$D$5</c:f>
              <c:strCache>
                <c:ptCount val="1"/>
                <c:pt idx="0">
                  <c:v> % [CO3H–]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'Comparación dos salinidades'!$A$6:$A$46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'Comparación dos salinidades'!$D$6:$D$46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'Comparación dos salinidades'!$E$5</c:f>
              <c:strCache>
                <c:ptCount val="1"/>
                <c:pt idx="0">
                  <c:v>% [CO3H2]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'Comparación dos salinidades'!$A$6:$A$46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'Comparación dos salinidades'!$E$6:$E$46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'Comparación dos salinidades'!$F$5</c:f>
              <c:strCache>
                <c:ptCount val="1"/>
                <c:pt idx="0">
                  <c:v>% [CO3=]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'Comparación dos salinidades'!$A$6:$A$46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'Comparación dos salinidades'!$F$6:$F$46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'Comparación dos salinidades'!$J$5</c:f>
              <c:strCache>
                <c:ptCount val="1"/>
                <c:pt idx="0">
                  <c:v>% (CO3H–)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'Comparación dos salinidades'!$A$6:$A$46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'Comparación dos salinidades'!$J$6:$J$46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'Comparación dos salinidades'!$K$5</c:f>
              <c:strCache>
                <c:ptCount val="1"/>
                <c:pt idx="0">
                  <c:v>%(CO3H2)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'Comparación dos salinidades'!$A$6:$A$46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'Comparación dos salinidades'!$K$6:$K$46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'Comparación dos salinidades'!$L$5</c:f>
              <c:strCache>
                <c:ptCount val="1"/>
                <c:pt idx="0">
                  <c:v>% (CO3=)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'Comparación dos salinidades'!$A$6:$A$46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'Comparación dos salinidades'!$L$6:$L$46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54798015"/>
        <c:axId val="23420088"/>
      </c:scatterChart>
      <c:valAx>
        <c:axId val="54798015"/>
        <c:scaling>
          <c:orientation val="minMax"/>
          <c:max val="12"/>
          <c:min val="4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420088"/>
        <c:crosses val="autoZero"/>
        <c:crossBetween val="midCat"/>
        <c:dispUnits/>
        <c:minorUnit val="1"/>
      </c:valAx>
      <c:valAx>
        <c:axId val="234200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47980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"/>
          <c:y val="0.0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5</xdr:row>
      <xdr:rowOff>95250</xdr:rowOff>
    </xdr:from>
    <xdr:to>
      <xdr:col>13</xdr:col>
      <xdr:colOff>409575</xdr:colOff>
      <xdr:row>29</xdr:row>
      <xdr:rowOff>28575</xdr:rowOff>
    </xdr:to>
    <xdr:graphicFrame>
      <xdr:nvGraphicFramePr>
        <xdr:cNvPr id="1" name="Chart 2"/>
        <xdr:cNvGraphicFramePr/>
      </xdr:nvGraphicFramePr>
      <xdr:xfrm>
        <a:off x="3581400" y="914400"/>
        <a:ext cx="51149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0.78275</cdr:x>
      <cdr:y>0.515</cdr:y>
    </cdr:from>
    <cdr:to>
      <cdr:x>0.997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362075"/>
          <a:ext cx="1038225" cy="1133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Entre paréntesis con coef.activ=1
Entre corchetes con los coef.actividad que se escriban arriba, en la zona verde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6</xdr:row>
      <xdr:rowOff>85725</xdr:rowOff>
    </xdr:from>
    <xdr:to>
      <xdr:col>12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1981200" y="1028700"/>
        <a:ext cx="48482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E8" sqref="E8"/>
    </sheetView>
  </sheetViews>
  <sheetFormatPr defaultColWidth="11.421875" defaultRowHeight="12.75"/>
  <cols>
    <col min="1" max="1" width="6.140625" style="7" customWidth="1"/>
    <col min="2" max="2" width="9.00390625" style="0" customWidth="1"/>
    <col min="3" max="3" width="8.421875" style="0" customWidth="1"/>
    <col min="4" max="4" width="9.140625" style="0" customWidth="1"/>
    <col min="5" max="5" width="10.421875" style="0" customWidth="1"/>
    <col min="6" max="6" width="9.140625" style="0" customWidth="1"/>
    <col min="7" max="7" width="3.421875" style="0" customWidth="1"/>
  </cols>
  <sheetData>
    <row r="1" spans="2:11" ht="15.75">
      <c r="B1" s="12" t="s">
        <v>22</v>
      </c>
      <c r="C1">
        <v>6.35</v>
      </c>
      <c r="E1" s="1" t="s">
        <v>18</v>
      </c>
      <c r="F1" s="14">
        <v>0.85</v>
      </c>
      <c r="K1" s="1"/>
    </row>
    <row r="2" spans="2:11" ht="15.75">
      <c r="B2" s="12" t="s">
        <v>23</v>
      </c>
      <c r="C2">
        <v>10.33</v>
      </c>
      <c r="E2" s="1" t="s">
        <v>1</v>
      </c>
      <c r="F2" s="14">
        <v>0.48</v>
      </c>
      <c r="G2" t="s">
        <v>11</v>
      </c>
      <c r="K2" s="1"/>
    </row>
    <row r="3" s="2" customFormat="1" ht="4.5" customHeight="1">
      <c r="A3" s="8"/>
    </row>
    <row r="4" s="3" customFormat="1" ht="12.75">
      <c r="A4" s="9"/>
    </row>
    <row r="5" spans="1:6" s="4" customFormat="1" ht="15.75">
      <c r="A5" s="10" t="s">
        <v>0</v>
      </c>
      <c r="B5" s="4" t="s">
        <v>10</v>
      </c>
      <c r="C5" s="4" t="s">
        <v>9</v>
      </c>
      <c r="D5" s="13" t="s">
        <v>19</v>
      </c>
      <c r="E5" s="13" t="s">
        <v>20</v>
      </c>
      <c r="F5" s="13" t="s">
        <v>21</v>
      </c>
    </row>
    <row r="6" spans="1:12" ht="12.75">
      <c r="A6" s="7">
        <v>4</v>
      </c>
      <c r="B6" s="6">
        <f>gCO3H*10^(-pH)/10^(-logKCO3H2)</f>
        <v>190.2912967783088</v>
      </c>
      <c r="C6" s="6">
        <f>gCO3H*10^(-logKCO3H)/gCO3/10^(-pH)</f>
        <v>8.282809793627461E-07</v>
      </c>
      <c r="D6" s="6">
        <f>100/(1+coef1+coef2)</f>
        <v>0.522762934075863</v>
      </c>
      <c r="E6" s="6">
        <f>D6*coef2</f>
        <v>99.47723663292953</v>
      </c>
      <c r="F6" s="6">
        <f>D6*coef1</f>
        <v>4.329945950108985E-07</v>
      </c>
      <c r="H6" s="5"/>
      <c r="I6" s="5"/>
      <c r="J6" s="5"/>
      <c r="K6" s="5"/>
      <c r="L6" s="5"/>
    </row>
    <row r="7" spans="1:12" ht="12.75">
      <c r="A7" s="7">
        <v>4.2</v>
      </c>
      <c r="B7" s="6">
        <f aca="true" t="shared" si="0" ref="B7:B46">gCO3H*10^(-pH)/10^(-logKCO3H2)</f>
        <v>120.06569129293398</v>
      </c>
      <c r="C7" s="6">
        <f aca="true" t="shared" si="1" ref="C7:C46">gCO3H*10^(-logKCO3H)/gCO3/10^(-pH)</f>
        <v>1.3127368856370414E-06</v>
      </c>
      <c r="D7" s="6">
        <f aca="true" t="shared" si="2" ref="D7:D46">100/(1+coef1+coef2)</f>
        <v>0.8259978351234071</v>
      </c>
      <c r="E7" s="6">
        <f aca="true" t="shared" si="3" ref="E7:E46">D7*coef2</f>
        <v>99.17400108055877</v>
      </c>
      <c r="F7" s="6">
        <f aca="true" t="shared" si="4" ref="F7:F46">D7*coef1</f>
        <v>1.0843178256228397E-06</v>
      </c>
      <c r="H7" s="5"/>
      <c r="I7" s="5"/>
      <c r="J7" s="5"/>
      <c r="K7" s="5"/>
      <c r="L7" s="5"/>
    </row>
    <row r="8" spans="1:12" ht="12.75">
      <c r="A8" s="7">
        <v>4.4</v>
      </c>
      <c r="B8" s="6">
        <f t="shared" si="0"/>
        <v>75.75632974136818</v>
      </c>
      <c r="C8" s="6">
        <f t="shared" si="1"/>
        <v>2.0805477535387533E-06</v>
      </c>
      <c r="D8" s="6">
        <f t="shared" si="2"/>
        <v>1.302824114002897</v>
      </c>
      <c r="E8" s="6">
        <f t="shared" si="3"/>
        <v>98.69717317540932</v>
      </c>
      <c r="F8" s="6">
        <f t="shared" si="4"/>
        <v>2.7105877836448443E-06</v>
      </c>
      <c r="H8" s="5"/>
      <c r="I8" s="5"/>
      <c r="J8" s="5"/>
      <c r="K8" s="5"/>
      <c r="L8" s="5"/>
    </row>
    <row r="9" spans="1:12" ht="12.75">
      <c r="A9" s="7">
        <v>4.6</v>
      </c>
      <c r="B9" s="6">
        <f t="shared" si="0"/>
        <v>47.79901264117964</v>
      </c>
      <c r="C9" s="6">
        <f t="shared" si="1"/>
        <v>3.2974459711738264E-06</v>
      </c>
      <c r="D9" s="6">
        <f t="shared" si="2"/>
        <v>2.049221650817093</v>
      </c>
      <c r="E9" s="6">
        <f t="shared" si="3"/>
        <v>97.95077159198523</v>
      </c>
      <c r="F9" s="6">
        <f t="shared" si="4"/>
        <v>6.757197676529001E-06</v>
      </c>
      <c r="H9" s="5"/>
      <c r="I9" s="5"/>
      <c r="J9" s="5"/>
      <c r="K9" s="5"/>
      <c r="L9" s="5"/>
    </row>
    <row r="10" spans="1:12" ht="12.75">
      <c r="A10" s="7">
        <v>4.8</v>
      </c>
      <c r="B10" s="6">
        <f t="shared" si="0"/>
        <v>30.159138084853897</v>
      </c>
      <c r="C10" s="6">
        <f t="shared" si="1"/>
        <v>5.226099672221721E-06</v>
      </c>
      <c r="D10" s="6">
        <f t="shared" si="2"/>
        <v>3.2093308536132437</v>
      </c>
      <c r="E10" s="6">
        <f t="shared" si="3"/>
        <v>96.79065237410384</v>
      </c>
      <c r="F10" s="6">
        <f t="shared" si="4"/>
        <v>1.677228292211923E-05</v>
      </c>
      <c r="H10" s="5"/>
      <c r="I10" s="5"/>
      <c r="J10" s="5"/>
      <c r="K10" s="5"/>
      <c r="L10" s="5"/>
    </row>
    <row r="11" spans="1:12" ht="12.75">
      <c r="A11" s="7">
        <v>5</v>
      </c>
      <c r="B11" s="6">
        <f t="shared" si="0"/>
        <v>19.02912967783088</v>
      </c>
      <c r="C11" s="6">
        <f t="shared" si="1"/>
        <v>8.28280979362746E-06</v>
      </c>
      <c r="D11" s="6">
        <f t="shared" si="2"/>
        <v>4.992726107159995</v>
      </c>
      <c r="E11" s="6">
        <f t="shared" si="3"/>
        <v>95.0072325390393</v>
      </c>
      <c r="F11" s="6">
        <f t="shared" si="4"/>
        <v>4.135380069728431E-05</v>
      </c>
      <c r="H11" s="5"/>
      <c r="I11" s="5"/>
      <c r="J11" s="5"/>
      <c r="K11" s="5"/>
      <c r="L11" s="5"/>
    </row>
    <row r="12" spans="1:12" ht="12.75">
      <c r="A12" s="7">
        <v>5.2</v>
      </c>
      <c r="B12" s="6">
        <f t="shared" si="0"/>
        <v>12.006569129293386</v>
      </c>
      <c r="C12" s="6">
        <f t="shared" si="1"/>
        <v>1.3127368856370427E-05</v>
      </c>
      <c r="D12" s="6">
        <f t="shared" si="2"/>
        <v>7.688414836939806</v>
      </c>
      <c r="E12" s="6">
        <f t="shared" si="3"/>
        <v>92.31148423440271</v>
      </c>
      <c r="F12" s="6">
        <f t="shared" si="4"/>
        <v>0.00010092865748529992</v>
      </c>
      <c r="H12" s="5"/>
      <c r="I12" s="5"/>
      <c r="J12" s="5"/>
      <c r="K12" s="5"/>
      <c r="L12" s="5"/>
    </row>
    <row r="13" spans="1:12" ht="12.75">
      <c r="A13" s="7">
        <v>5.4</v>
      </c>
      <c r="B13" s="6">
        <f t="shared" si="0"/>
        <v>7.575632974136822</v>
      </c>
      <c r="C13" s="6">
        <f t="shared" si="1"/>
        <v>2.080547753538752E-05</v>
      </c>
      <c r="D13" s="6">
        <f t="shared" si="2"/>
        <v>11.660918522353985</v>
      </c>
      <c r="E13" s="6">
        <f t="shared" si="3"/>
        <v>88.33883886666767</v>
      </c>
      <c r="F13" s="6">
        <f t="shared" si="4"/>
        <v>0.00024261097835882005</v>
      </c>
      <c r="H13" s="5"/>
      <c r="I13" s="5"/>
      <c r="J13" s="5"/>
      <c r="K13" s="5"/>
      <c r="L13" s="5"/>
    </row>
    <row r="14" spans="1:12" ht="12.75">
      <c r="A14" s="7">
        <v>5.6</v>
      </c>
      <c r="B14" s="6">
        <f t="shared" si="0"/>
        <v>4.779901264117966</v>
      </c>
      <c r="C14" s="6">
        <f t="shared" si="1"/>
        <v>3.297445971173825E-05</v>
      </c>
      <c r="D14" s="6">
        <f t="shared" si="2"/>
        <v>17.30123490550438</v>
      </c>
      <c r="E14" s="6">
        <f t="shared" si="3"/>
        <v>82.69819459562227</v>
      </c>
      <c r="F14" s="6">
        <f t="shared" si="4"/>
        <v>0.0005704988733548737</v>
      </c>
      <c r="H14" s="5"/>
      <c r="I14" s="5"/>
      <c r="J14" s="5"/>
      <c r="K14" s="5"/>
      <c r="L14" s="5"/>
    </row>
    <row r="15" spans="1:12" ht="12.75">
      <c r="A15" s="7">
        <v>5.8</v>
      </c>
      <c r="B15" s="6">
        <f t="shared" si="0"/>
        <v>3.015913808485386</v>
      </c>
      <c r="C15" s="6">
        <f t="shared" si="1"/>
        <v>5.2260996722217285E-05</v>
      </c>
      <c r="D15" s="6">
        <f t="shared" si="2"/>
        <v>24.900608787488046</v>
      </c>
      <c r="E15" s="6">
        <f t="shared" si="3"/>
        <v>75.09808988187774</v>
      </c>
      <c r="F15" s="6">
        <f t="shared" si="4"/>
        <v>0.0013013306342241277</v>
      </c>
      <c r="H15" s="5"/>
      <c r="I15" s="5"/>
      <c r="J15" s="5"/>
      <c r="K15" s="5"/>
      <c r="L15" s="5"/>
    </row>
    <row r="16" spans="1:12" ht="12.75">
      <c r="A16" s="7">
        <v>6</v>
      </c>
      <c r="B16" s="6">
        <f t="shared" si="0"/>
        <v>1.9029129677830878</v>
      </c>
      <c r="C16" s="6">
        <f t="shared" si="1"/>
        <v>8.282809793627462E-05</v>
      </c>
      <c r="D16" s="6">
        <f t="shared" si="2"/>
        <v>34.44717355150396</v>
      </c>
      <c r="E16" s="6">
        <f t="shared" si="3"/>
        <v>65.54997325463148</v>
      </c>
      <c r="F16" s="6">
        <f t="shared" si="4"/>
        <v>0.002853193864551819</v>
      </c>
      <c r="H16" s="5"/>
      <c r="I16" s="5"/>
      <c r="J16" s="5"/>
      <c r="K16" s="5"/>
      <c r="L16" s="5"/>
    </row>
    <row r="17" spans="1:12" ht="12.75">
      <c r="A17" s="7">
        <v>6.2</v>
      </c>
      <c r="B17" s="6">
        <f t="shared" si="0"/>
        <v>1.2006569129293392</v>
      </c>
      <c r="C17" s="6">
        <f t="shared" si="1"/>
        <v>0.00013127368856370418</v>
      </c>
      <c r="D17" s="6">
        <f t="shared" si="2"/>
        <v>45.4382664392963</v>
      </c>
      <c r="E17" s="6">
        <f t="shared" si="3"/>
        <v>54.55576871186629</v>
      </c>
      <c r="F17" s="6">
        <f t="shared" si="4"/>
        <v>0.005964848837426795</v>
      </c>
      <c r="H17" s="5"/>
      <c r="I17" s="5"/>
      <c r="J17" s="5"/>
      <c r="K17" s="5"/>
      <c r="L17" s="5"/>
    </row>
    <row r="18" spans="1:12" ht="12.75">
      <c r="A18" s="7">
        <v>6.4</v>
      </c>
      <c r="B18" s="6">
        <f t="shared" si="0"/>
        <v>0.7575632974136813</v>
      </c>
      <c r="C18" s="6">
        <f t="shared" si="1"/>
        <v>0.00020805477535387542</v>
      </c>
      <c r="D18" s="6">
        <f t="shared" si="2"/>
        <v>56.890220605464584</v>
      </c>
      <c r="E18" s="6">
        <f t="shared" si="3"/>
        <v>43.09794311246751</v>
      </c>
      <c r="F18" s="6">
        <f t="shared" si="4"/>
        <v>0.011836282067902349</v>
      </c>
      <c r="H18" s="5"/>
      <c r="I18" s="5"/>
      <c r="J18" s="5"/>
      <c r="K18" s="5"/>
      <c r="L18" s="5"/>
    </row>
    <row r="19" spans="1:12" ht="12.75">
      <c r="A19" s="7">
        <v>6.6</v>
      </c>
      <c r="B19" s="6">
        <f t="shared" si="0"/>
        <v>0.4779901264117961</v>
      </c>
      <c r="C19" s="6">
        <f t="shared" si="1"/>
        <v>0.0003297445971173828</v>
      </c>
      <c r="D19" s="6">
        <f t="shared" si="2"/>
        <v>67.64435895172856</v>
      </c>
      <c r="E19" s="6">
        <f t="shared" si="3"/>
        <v>32.333335686381645</v>
      </c>
      <c r="F19" s="6">
        <f t="shared" si="4"/>
        <v>0.022305361889801364</v>
      </c>
      <c r="H19" s="5"/>
      <c r="I19" s="5"/>
      <c r="J19" s="5"/>
      <c r="K19" s="5"/>
      <c r="L19" s="5"/>
    </row>
    <row r="20" spans="1:12" ht="12.75">
      <c r="A20" s="7">
        <v>6.8</v>
      </c>
      <c r="B20" s="6">
        <f t="shared" si="0"/>
        <v>0.3015913808485388</v>
      </c>
      <c r="C20" s="6">
        <f t="shared" si="1"/>
        <v>0.0005226099672221724</v>
      </c>
      <c r="D20" s="6">
        <f t="shared" si="2"/>
        <v>76.79819179068265</v>
      </c>
      <c r="E20" s="6">
        <f t="shared" si="3"/>
        <v>23.1616727088229</v>
      </c>
      <c r="F20" s="6">
        <f t="shared" si="4"/>
        <v>0.04013550049445077</v>
      </c>
      <c r="H20" s="5"/>
      <c r="I20" s="5"/>
      <c r="J20" s="5"/>
      <c r="K20" s="5"/>
      <c r="L20" s="5"/>
    </row>
    <row r="21" spans="1:12" ht="12.75">
      <c r="A21" s="7">
        <v>7</v>
      </c>
      <c r="B21" s="6">
        <f t="shared" si="0"/>
        <v>0.19029129677830878</v>
      </c>
      <c r="C21" s="6">
        <f t="shared" si="1"/>
        <v>0.0008282809793627462</v>
      </c>
      <c r="D21" s="6">
        <f t="shared" si="2"/>
        <v>83.9546271149819</v>
      </c>
      <c r="E21" s="6">
        <f t="shared" si="3"/>
        <v>15.97583486424927</v>
      </c>
      <c r="F21" s="6">
        <f t="shared" si="4"/>
        <v>0.06953802076883138</v>
      </c>
      <c r="H21" s="5"/>
      <c r="I21" s="5"/>
      <c r="J21" s="5"/>
      <c r="K21" s="5"/>
      <c r="L21" s="5"/>
    </row>
    <row r="22" spans="1:12" ht="12.75">
      <c r="A22" s="7">
        <v>7.2</v>
      </c>
      <c r="B22" s="6">
        <f t="shared" si="0"/>
        <v>0.12006569129293378</v>
      </c>
      <c r="C22" s="6">
        <f t="shared" si="1"/>
        <v>0.0013127368856370434</v>
      </c>
      <c r="D22" s="6">
        <f t="shared" si="2"/>
        <v>89.17596191182997</v>
      </c>
      <c r="E22" s="6">
        <f t="shared" si="3"/>
        <v>10.706973513656198</v>
      </c>
      <c r="F22" s="6">
        <f t="shared" si="4"/>
        <v>0.11706457451382328</v>
      </c>
      <c r="H22" s="5"/>
      <c r="I22" s="5"/>
      <c r="J22" s="5"/>
      <c r="K22" s="5"/>
      <c r="L22" s="5"/>
    </row>
    <row r="23" spans="1:12" ht="12.75">
      <c r="A23" s="7">
        <v>7.4</v>
      </c>
      <c r="B23" s="6">
        <f t="shared" si="0"/>
        <v>0.07575632974136805</v>
      </c>
      <c r="C23" s="6">
        <f t="shared" si="1"/>
        <v>0.0020805477535387564</v>
      </c>
      <c r="D23" s="6">
        <f t="shared" si="2"/>
        <v>92.77841766967425</v>
      </c>
      <c r="E23" s="6">
        <f t="shared" si="3"/>
        <v>7.028552401866211</v>
      </c>
      <c r="F23" s="6">
        <f t="shared" si="4"/>
        <v>0.19302992845952124</v>
      </c>
      <c r="H23" s="5"/>
      <c r="I23" s="5"/>
      <c r="J23" s="5"/>
      <c r="K23" s="5"/>
      <c r="L23" s="5"/>
    </row>
    <row r="24" spans="1:12" ht="12.75">
      <c r="A24" s="7">
        <v>7.6</v>
      </c>
      <c r="B24" s="6">
        <f t="shared" si="0"/>
        <v>0.04779901264117956</v>
      </c>
      <c r="C24" s="6">
        <f t="shared" si="1"/>
        <v>0.003297445971173832</v>
      </c>
      <c r="D24" s="6">
        <f t="shared" si="2"/>
        <v>95.13874695384185</v>
      </c>
      <c r="E24" s="6">
        <f t="shared" si="3"/>
        <v>4.54753816831267</v>
      </c>
      <c r="F24" s="6">
        <f t="shared" si="4"/>
        <v>0.3137148778454725</v>
      </c>
      <c r="H24" s="5"/>
      <c r="I24" s="5"/>
      <c r="J24" s="5"/>
      <c r="K24" s="5"/>
      <c r="L24" s="5"/>
    </row>
    <row r="25" spans="1:12" ht="12.75">
      <c r="A25" s="7">
        <v>7.8</v>
      </c>
      <c r="B25" s="6">
        <f t="shared" si="0"/>
        <v>0.0301591380848539</v>
      </c>
      <c r="C25" s="6">
        <f t="shared" si="1"/>
        <v>0.0052260996722217215</v>
      </c>
      <c r="D25" s="6">
        <f t="shared" si="2"/>
        <v>96.58240851166377</v>
      </c>
      <c r="E25" s="6">
        <f t="shared" si="3"/>
        <v>2.9128421948710366</v>
      </c>
      <c r="F25" s="6">
        <f t="shared" si="4"/>
        <v>0.5047492934651905</v>
      </c>
      <c r="H25" s="5"/>
      <c r="I25" s="5"/>
      <c r="J25" s="5"/>
      <c r="K25" s="5"/>
      <c r="L25" s="5"/>
    </row>
    <row r="26" spans="1:12" ht="12.75">
      <c r="A26" s="7">
        <v>8</v>
      </c>
      <c r="B26" s="6">
        <f t="shared" si="0"/>
        <v>0.01902912967783088</v>
      </c>
      <c r="C26" s="6">
        <f t="shared" si="1"/>
        <v>0.008282809793627461</v>
      </c>
      <c r="D26" s="6">
        <f t="shared" si="2"/>
        <v>97.34141710788352</v>
      </c>
      <c r="E26" s="6">
        <f t="shared" si="3"/>
        <v>1.8523224491697408</v>
      </c>
      <c r="F26" s="6">
        <f t="shared" si="4"/>
        <v>0.8062604429467533</v>
      </c>
      <c r="H26" s="5"/>
      <c r="I26" s="5"/>
      <c r="J26" s="5"/>
      <c r="K26" s="5"/>
      <c r="L26" s="5"/>
    </row>
    <row r="27" spans="1:12" ht="12.75">
      <c r="A27" s="7">
        <v>8.2</v>
      </c>
      <c r="B27" s="6">
        <f t="shared" si="0"/>
        <v>0.012006569129293407</v>
      </c>
      <c r="C27" s="6">
        <f t="shared" si="1"/>
        <v>0.013127368856370402</v>
      </c>
      <c r="D27" s="6">
        <f t="shared" si="2"/>
        <v>97.54822886509339</v>
      </c>
      <c r="E27" s="6">
        <f t="shared" si="3"/>
        <v>1.1712195533088785</v>
      </c>
      <c r="F27" s="6">
        <f t="shared" si="4"/>
        <v>1.2805515815977193</v>
      </c>
      <c r="H27" s="5"/>
      <c r="I27" s="5"/>
      <c r="J27" s="5"/>
      <c r="K27" s="5"/>
      <c r="L27" s="5"/>
    </row>
    <row r="28" spans="1:12" ht="12.75">
      <c r="A28" s="7">
        <v>8.4</v>
      </c>
      <c r="B28" s="6">
        <f t="shared" si="0"/>
        <v>0.007575632974136823</v>
      </c>
      <c r="C28" s="6">
        <f t="shared" si="1"/>
        <v>0.02080547753538752</v>
      </c>
      <c r="D28" s="6">
        <f t="shared" si="2"/>
        <v>97.24021472006011</v>
      </c>
      <c r="E28" s="6">
        <f t="shared" si="3"/>
        <v>0.7366561770454323</v>
      </c>
      <c r="F28" s="6">
        <f t="shared" si="4"/>
        <v>2.0231291028944693</v>
      </c>
      <c r="H28" s="5"/>
      <c r="I28" s="5"/>
      <c r="J28" s="5"/>
      <c r="K28" s="5"/>
      <c r="L28" s="5"/>
    </row>
    <row r="29" spans="1:12" ht="12.75">
      <c r="A29" s="7">
        <v>8.6</v>
      </c>
      <c r="B29" s="6">
        <f t="shared" si="0"/>
        <v>0.0047799012641179675</v>
      </c>
      <c r="C29" s="6">
        <f t="shared" si="1"/>
        <v>0.032974459711738235</v>
      </c>
      <c r="D29" s="6">
        <f t="shared" si="2"/>
        <v>96.36191738665846</v>
      </c>
      <c r="E29" s="6">
        <f t="shared" si="3"/>
        <v>0.46060045072931993</v>
      </c>
      <c r="F29" s="6">
        <f t="shared" si="4"/>
        <v>3.177482162612218</v>
      </c>
      <c r="H29" s="5"/>
      <c r="I29" s="5"/>
      <c r="J29" s="5"/>
      <c r="K29" s="5"/>
      <c r="L29" s="5"/>
    </row>
    <row r="30" spans="1:12" ht="12.75">
      <c r="A30" s="7">
        <v>8.8</v>
      </c>
      <c r="B30" s="6">
        <f t="shared" si="0"/>
        <v>0.003015913808485376</v>
      </c>
      <c r="C30" s="6">
        <f t="shared" si="1"/>
        <v>0.05226099672221745</v>
      </c>
      <c r="D30" s="6">
        <f t="shared" si="2"/>
        <v>94.76185729270777</v>
      </c>
      <c r="E30" s="6">
        <f t="shared" si="3"/>
        <v>0.28579359392679804</v>
      </c>
      <c r="F30" s="6">
        <f t="shared" si="4"/>
        <v>4.952349113365439</v>
      </c>
      <c r="H30" s="5"/>
      <c r="I30" s="5"/>
      <c r="J30" s="5"/>
      <c r="K30" s="5"/>
      <c r="L30" s="5"/>
    </row>
    <row r="31" spans="1:12" ht="12.75">
      <c r="A31" s="7">
        <v>9</v>
      </c>
      <c r="B31" s="6">
        <f t="shared" si="0"/>
        <v>0.0019029129677830881</v>
      </c>
      <c r="C31" s="6">
        <f t="shared" si="1"/>
        <v>0.0828280979362746</v>
      </c>
      <c r="D31" s="6">
        <f t="shared" si="2"/>
        <v>92.18875370462219</v>
      </c>
      <c r="E31" s="6">
        <f t="shared" si="3"/>
        <v>0.17542717490828677</v>
      </c>
      <c r="F31" s="6">
        <f t="shared" si="4"/>
        <v>7.635819120469544</v>
      </c>
      <c r="H31" s="5"/>
      <c r="I31" s="5"/>
      <c r="J31" s="5"/>
      <c r="K31" s="5"/>
      <c r="L31" s="5"/>
    </row>
    <row r="32" spans="1:12" ht="12.75">
      <c r="A32" s="7">
        <v>9.2</v>
      </c>
      <c r="B32" s="6">
        <f t="shared" si="0"/>
        <v>0.0012006569129293398</v>
      </c>
      <c r="C32" s="6">
        <f t="shared" si="1"/>
        <v>0.13127368856370417</v>
      </c>
      <c r="D32" s="6">
        <f t="shared" si="2"/>
        <v>88.30222106083313</v>
      </c>
      <c r="E32" s="6">
        <f t="shared" si="3"/>
        <v>0.10602067214370405</v>
      </c>
      <c r="F32" s="6">
        <f t="shared" si="4"/>
        <v>11.591758267023168</v>
      </c>
      <c r="H32" s="5"/>
      <c r="I32" s="5"/>
      <c r="J32" s="5"/>
      <c r="K32" s="5"/>
      <c r="L32" s="5"/>
    </row>
    <row r="33" spans="1:12" ht="12.75">
      <c r="A33" s="7">
        <v>9.4</v>
      </c>
      <c r="B33" s="6">
        <f t="shared" si="0"/>
        <v>0.0007575632974136815</v>
      </c>
      <c r="C33" s="6">
        <f t="shared" si="1"/>
        <v>0.2080547753538754</v>
      </c>
      <c r="D33" s="6">
        <f t="shared" si="2"/>
        <v>82.72582666683665</v>
      </c>
      <c r="E33" s="6">
        <f t="shared" si="3"/>
        <v>0.06267005003100144</v>
      </c>
      <c r="F33" s="6">
        <f t="shared" si="4"/>
        <v>17.211503283132334</v>
      </c>
      <c r="H33" s="5"/>
      <c r="I33" s="5"/>
      <c r="J33" s="5"/>
      <c r="K33" s="5"/>
      <c r="L33" s="5"/>
    </row>
    <row r="34" spans="1:12" ht="12.75">
      <c r="A34" s="7">
        <v>9.6</v>
      </c>
      <c r="B34" s="6">
        <f t="shared" si="0"/>
        <v>0.0004779901264117962</v>
      </c>
      <c r="C34" s="6">
        <f t="shared" si="1"/>
        <v>0.32974459711738274</v>
      </c>
      <c r="D34" s="6">
        <f t="shared" si="2"/>
        <v>75.1753886597271</v>
      </c>
      <c r="E34" s="6">
        <f t="shared" si="3"/>
        <v>0.03593309352851887</v>
      </c>
      <c r="F34" s="6">
        <f t="shared" si="4"/>
        <v>24.78867824674438</v>
      </c>
      <c r="H34" s="5"/>
      <c r="I34" s="5"/>
      <c r="J34" s="5"/>
      <c r="K34" s="5"/>
      <c r="L34" s="5"/>
    </row>
    <row r="35" spans="1:12" ht="12.75">
      <c r="A35" s="7">
        <v>9.80000000000001</v>
      </c>
      <c r="B35" s="6">
        <f t="shared" si="0"/>
        <v>0.00030159138084853194</v>
      </c>
      <c r="C35" s="6">
        <f t="shared" si="1"/>
        <v>0.5226099672221843</v>
      </c>
      <c r="D35" s="6">
        <f t="shared" si="2"/>
        <v>65.66369493690758</v>
      </c>
      <c r="E35" s="6">
        <f t="shared" si="3"/>
        <v>0.01980360442763871</v>
      </c>
      <c r="F35" s="6">
        <f t="shared" si="4"/>
        <v>34.31650145866478</v>
      </c>
      <c r="H35" s="5"/>
      <c r="I35" s="5"/>
      <c r="J35" s="5"/>
      <c r="K35" s="5"/>
      <c r="L35" s="5"/>
    </row>
    <row r="36" spans="1:12" ht="12.75">
      <c r="A36" s="7">
        <v>10</v>
      </c>
      <c r="B36" s="6">
        <f t="shared" si="0"/>
        <v>0.0001902912967783088</v>
      </c>
      <c r="C36" s="6">
        <f t="shared" si="1"/>
        <v>0.8282809793627461</v>
      </c>
      <c r="D36" s="6">
        <f t="shared" si="2"/>
        <v>54.690495609444426</v>
      </c>
      <c r="E36" s="6">
        <f t="shared" si="3"/>
        <v>0.010407125330969585</v>
      </c>
      <c r="F36" s="6">
        <f t="shared" si="4"/>
        <v>45.299097265224596</v>
      </c>
      <c r="H36" s="5"/>
      <c r="I36" s="5"/>
      <c r="J36" s="5"/>
      <c r="K36" s="5"/>
      <c r="L36" s="5"/>
    </row>
    <row r="37" spans="1:12" ht="12.75">
      <c r="A37" s="7">
        <v>10.2</v>
      </c>
      <c r="B37" s="6">
        <f t="shared" si="0"/>
        <v>0.00012006569129293382</v>
      </c>
      <c r="C37" s="6">
        <f t="shared" si="1"/>
        <v>1.3127368856370432</v>
      </c>
      <c r="D37" s="6">
        <f t="shared" si="2"/>
        <v>43.23656936178752</v>
      </c>
      <c r="E37" s="6">
        <f t="shared" si="3"/>
        <v>0.005191228589557901</v>
      </c>
      <c r="F37" s="6">
        <f t="shared" si="4"/>
        <v>56.758239409622945</v>
      </c>
      <c r="H37" s="5"/>
      <c r="I37" s="5"/>
      <c r="J37" s="5"/>
      <c r="K37" s="5"/>
      <c r="L37" s="5"/>
    </row>
    <row r="38" spans="1:12" ht="12.75">
      <c r="A38" s="7">
        <v>10.4</v>
      </c>
      <c r="B38" s="6">
        <f t="shared" si="0"/>
        <v>7.575632974136806E-05</v>
      </c>
      <c r="C38" s="6">
        <f t="shared" si="1"/>
        <v>2.0805477535387564</v>
      </c>
      <c r="D38" s="6">
        <f t="shared" si="2"/>
        <v>32.460961126752125</v>
      </c>
      <c r="E38" s="6">
        <f t="shared" si="3"/>
        <v>0.0024591232748399647</v>
      </c>
      <c r="F38" s="6">
        <f t="shared" si="4"/>
        <v>67.53657974997303</v>
      </c>
      <c r="H38" s="5"/>
      <c r="I38" s="5"/>
      <c r="J38" s="5"/>
      <c r="K38" s="5"/>
      <c r="L38" s="5"/>
    </row>
    <row r="39" spans="1:12" ht="12.75">
      <c r="A39" s="7">
        <v>10.6</v>
      </c>
      <c r="B39" s="6">
        <f t="shared" si="0"/>
        <v>4.7799012641179574E-05</v>
      </c>
      <c r="C39" s="6">
        <f t="shared" si="1"/>
        <v>3.297445971173831</v>
      </c>
      <c r="D39" s="6">
        <f t="shared" si="2"/>
        <v>23.269376373211337</v>
      </c>
      <c r="E39" s="6">
        <f t="shared" si="3"/>
        <v>0.001112253215415494</v>
      </c>
      <c r="F39" s="6">
        <f t="shared" si="4"/>
        <v>76.72951137357325</v>
      </c>
      <c r="H39" s="5"/>
      <c r="I39" s="5"/>
      <c r="J39" s="5"/>
      <c r="K39" s="5"/>
      <c r="L39" s="5"/>
    </row>
    <row r="40" spans="1:12" ht="12.75">
      <c r="A40" s="7">
        <v>10.8</v>
      </c>
      <c r="B40" s="6">
        <f t="shared" si="0"/>
        <v>3.0159138084853804E-05</v>
      </c>
      <c r="C40" s="6">
        <f t="shared" si="1"/>
        <v>5.226099672221738</v>
      </c>
      <c r="D40" s="6">
        <f t="shared" si="2"/>
        <v>16.0613419103982</v>
      </c>
      <c r="E40" s="6">
        <f t="shared" si="3"/>
        <v>0.00048439622850374886</v>
      </c>
      <c r="F40" s="6">
        <f t="shared" si="4"/>
        <v>83.93817369337329</v>
      </c>
      <c r="H40" s="5"/>
      <c r="I40" s="5"/>
      <c r="J40" s="5"/>
      <c r="K40" s="5"/>
      <c r="L40" s="5"/>
    </row>
    <row r="41" spans="1:12" ht="12.75">
      <c r="A41" s="7">
        <v>11</v>
      </c>
      <c r="B41" s="6">
        <f t="shared" si="0"/>
        <v>1.902912967783088E-05</v>
      </c>
      <c r="C41" s="6">
        <f t="shared" si="1"/>
        <v>8.282809793627463</v>
      </c>
      <c r="D41" s="6">
        <f t="shared" si="2"/>
        <v>10.772578263518866</v>
      </c>
      <c r="E41" s="6">
        <f t="shared" si="3"/>
        <v>0.0002049927887410827</v>
      </c>
      <c r="F41" s="6">
        <f t="shared" si="4"/>
        <v>89.2272167436924</v>
      </c>
      <c r="H41" s="5"/>
      <c r="I41" s="5"/>
      <c r="J41" s="5"/>
      <c r="K41" s="5"/>
      <c r="L41" s="5"/>
    </row>
    <row r="42" spans="1:12" ht="12.75">
      <c r="A42" s="7">
        <v>11.2</v>
      </c>
      <c r="B42" s="6">
        <f t="shared" si="0"/>
        <v>1.2006569129293411E-05</v>
      </c>
      <c r="C42" s="6">
        <f t="shared" si="1"/>
        <v>13.1273688563704</v>
      </c>
      <c r="D42" s="6">
        <f t="shared" si="2"/>
        <v>7.078452897262139</v>
      </c>
      <c r="E42" s="6">
        <f t="shared" si="3"/>
        <v>8.49879340394251E-05</v>
      </c>
      <c r="F42" s="6">
        <f t="shared" si="4"/>
        <v>92.92146211480382</v>
      </c>
      <c r="H42" s="5"/>
      <c r="I42" s="5"/>
      <c r="J42" s="5"/>
      <c r="K42" s="5"/>
      <c r="L42" s="5"/>
    </row>
    <row r="43" spans="1:12" ht="12.75">
      <c r="A43" s="7">
        <v>11.4</v>
      </c>
      <c r="B43" s="6">
        <f t="shared" si="0"/>
        <v>7.575632974136798E-06</v>
      </c>
      <c r="C43" s="6">
        <f t="shared" si="1"/>
        <v>20.805477535387585</v>
      </c>
      <c r="D43" s="6">
        <f t="shared" si="2"/>
        <v>4.586002076581167</v>
      </c>
      <c r="E43" s="6">
        <f t="shared" si="3"/>
        <v>3.474186855080812E-05</v>
      </c>
      <c r="F43" s="6">
        <f t="shared" si="4"/>
        <v>95.41396318155029</v>
      </c>
      <c r="H43" s="5"/>
      <c r="I43" s="5"/>
      <c r="J43" s="5"/>
      <c r="K43" s="5"/>
      <c r="L43" s="5"/>
    </row>
    <row r="44" spans="1:12" ht="12.75">
      <c r="A44" s="7">
        <v>11.6</v>
      </c>
      <c r="B44" s="6">
        <f t="shared" si="0"/>
        <v>4.779901264117951E-06</v>
      </c>
      <c r="C44" s="6">
        <f t="shared" si="1"/>
        <v>32.97445971173835</v>
      </c>
      <c r="D44" s="6">
        <f t="shared" si="2"/>
        <v>2.9433870848680446</v>
      </c>
      <c r="E44" s="6">
        <f t="shared" si="3"/>
        <v>1.4069099647749217E-05</v>
      </c>
      <c r="F44" s="6">
        <f t="shared" si="4"/>
        <v>97.05659884603232</v>
      </c>
      <c r="H44" s="5"/>
      <c r="I44" s="5"/>
      <c r="J44" s="5"/>
      <c r="K44" s="5"/>
      <c r="L44" s="5"/>
    </row>
    <row r="45" spans="1:12" ht="12.75">
      <c r="A45" s="7">
        <v>11.8</v>
      </c>
      <c r="B45" s="6">
        <f t="shared" si="0"/>
        <v>3.015913808485377E-06</v>
      </c>
      <c r="C45" s="6">
        <f t="shared" si="1"/>
        <v>52.260996722217435</v>
      </c>
      <c r="D45" s="6">
        <f t="shared" si="2"/>
        <v>1.8775464315666386</v>
      </c>
      <c r="E45" s="6">
        <f t="shared" si="3"/>
        <v>5.66251820903427E-06</v>
      </c>
      <c r="F45" s="6">
        <f t="shared" si="4"/>
        <v>98.12244790591514</v>
      </c>
      <c r="H45" s="5"/>
      <c r="I45" s="5"/>
      <c r="J45" s="5"/>
      <c r="K45" s="5"/>
      <c r="L45" s="5"/>
    </row>
    <row r="46" spans="1:12" ht="12.75">
      <c r="A46" s="7">
        <v>12</v>
      </c>
      <c r="B46" s="6">
        <f t="shared" si="0"/>
        <v>1.9029129677830878E-06</v>
      </c>
      <c r="C46" s="6">
        <f t="shared" si="1"/>
        <v>82.82809793627462</v>
      </c>
      <c r="D46" s="6">
        <f t="shared" si="2"/>
        <v>1.1929174130373459</v>
      </c>
      <c r="E46" s="6">
        <f t="shared" si="3"/>
        <v>2.2700180147630193E-06</v>
      </c>
      <c r="F46" s="6">
        <f t="shared" si="4"/>
        <v>98.80708031694465</v>
      </c>
      <c r="H46" s="5"/>
      <c r="I46" s="5"/>
      <c r="J46" s="5"/>
      <c r="K46" s="5"/>
      <c r="L46" s="5"/>
    </row>
    <row r="47" spans="1:6" ht="12.75">
      <c r="A47" s="11"/>
      <c r="B47" s="6"/>
      <c r="C47" s="6"/>
      <c r="D47" s="6"/>
      <c r="E47" s="6"/>
      <c r="F47" s="6"/>
    </row>
    <row r="51" ht="12.75">
      <c r="M51" t="s">
        <v>8</v>
      </c>
    </row>
  </sheetData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F2" sqref="F2"/>
    </sheetView>
  </sheetViews>
  <sheetFormatPr defaultColWidth="11.421875" defaultRowHeight="12.75"/>
  <cols>
    <col min="1" max="1" width="6.140625" style="7" customWidth="1"/>
    <col min="2" max="2" width="9.00390625" style="0" customWidth="1"/>
    <col min="3" max="3" width="8.421875" style="0" customWidth="1"/>
    <col min="4" max="4" width="9.140625" style="0" customWidth="1"/>
    <col min="5" max="5" width="9.7109375" style="0" customWidth="1"/>
    <col min="6" max="6" width="9.140625" style="0" customWidth="1"/>
    <col min="7" max="7" width="3.421875" style="0" customWidth="1"/>
    <col min="8" max="8" width="9.421875" style="0" customWidth="1"/>
    <col min="9" max="9" width="8.28125" style="0" customWidth="1"/>
    <col min="10" max="10" width="8.8515625" style="0" customWidth="1"/>
    <col min="11" max="11" width="9.00390625" style="0" customWidth="1"/>
    <col min="12" max="12" width="8.8515625" style="0" customWidth="1"/>
  </cols>
  <sheetData>
    <row r="1" spans="2:10" ht="15.75">
      <c r="B1" s="12" t="s">
        <v>2</v>
      </c>
      <c r="C1">
        <v>6.35</v>
      </c>
      <c r="E1" s="1" t="s">
        <v>4</v>
      </c>
      <c r="F1" s="14">
        <v>0.85</v>
      </c>
      <c r="G1" s="2"/>
      <c r="J1" s="1"/>
    </row>
    <row r="2" spans="2:12" ht="15.75">
      <c r="B2" s="12" t="s">
        <v>3</v>
      </c>
      <c r="C2">
        <v>10.33</v>
      </c>
      <c r="E2" s="1" t="s">
        <v>1</v>
      </c>
      <c r="F2" s="14">
        <v>0.48</v>
      </c>
      <c r="G2" s="2"/>
      <c r="H2" s="17" t="s">
        <v>14</v>
      </c>
      <c r="I2" s="17"/>
      <c r="J2" s="17"/>
      <c r="K2" s="17"/>
      <c r="L2" s="17"/>
    </row>
    <row r="3" s="2" customFormat="1" ht="4.5" customHeight="1">
      <c r="A3" s="8"/>
    </row>
    <row r="4" spans="1:7" s="3" customFormat="1" ht="12.75">
      <c r="A4" s="9"/>
      <c r="G4" s="2"/>
    </row>
    <row r="5" spans="1:12" s="4" customFormat="1" ht="12.75">
      <c r="A5" s="10" t="s">
        <v>0</v>
      </c>
      <c r="B5" s="4" t="s">
        <v>10</v>
      </c>
      <c r="C5" s="4" t="s">
        <v>9</v>
      </c>
      <c r="D5" s="13" t="s">
        <v>7</v>
      </c>
      <c r="E5" s="13" t="s">
        <v>5</v>
      </c>
      <c r="F5" s="13" t="s">
        <v>6</v>
      </c>
      <c r="G5" s="16"/>
      <c r="H5" s="4" t="s">
        <v>12</v>
      </c>
      <c r="I5" s="4" t="s">
        <v>13</v>
      </c>
      <c r="J5" s="13" t="s">
        <v>15</v>
      </c>
      <c r="K5" s="13" t="s">
        <v>16</v>
      </c>
      <c r="L5" s="13" t="s">
        <v>17</v>
      </c>
    </row>
    <row r="6" spans="1:12" ht="12.75">
      <c r="A6" s="7">
        <v>4</v>
      </c>
      <c r="B6" s="6">
        <f aca="true" t="shared" si="0" ref="B6:B46">gCO3H*10^(-pH)/10^(-logKCO3H2)</f>
        <v>190.2912967783088</v>
      </c>
      <c r="C6" s="6">
        <f>gCO3H*10^(-logKCO3H)/gCO3/10^(-pH)</f>
        <v>8.282809793627461E-07</v>
      </c>
      <c r="D6" s="6">
        <f aca="true" t="shared" si="1" ref="D6:D46">100/(1+coef1+coef2)</f>
        <v>0.522762934075863</v>
      </c>
      <c r="E6" s="6">
        <f aca="true" t="shared" si="2" ref="E6:E46">D6*coef2</f>
        <v>99.47723663292953</v>
      </c>
      <c r="F6" s="6">
        <f aca="true" t="shared" si="3" ref="F6:F46">D6*coef1</f>
        <v>4.329945950108985E-07</v>
      </c>
      <c r="G6" s="2"/>
      <c r="H6" s="15">
        <f>10^(-pH)/10^(-logKCO3H2)</f>
        <v>223.8721138568339</v>
      </c>
      <c r="I6" s="15">
        <f>10^(-logKCO3H)/10^(-pH)</f>
        <v>4.677351412871978E-07</v>
      </c>
      <c r="J6" s="15">
        <f>100/(1+coef1_b+coef2_b)</f>
        <v>0.4446972017867234</v>
      </c>
      <c r="K6" s="15">
        <f>J6*coef2_b</f>
        <v>99.55530259021278</v>
      </c>
      <c r="L6" s="15">
        <f>J6*coef1_b</f>
        <v>2.0800050850773458E-07</v>
      </c>
    </row>
    <row r="7" spans="1:12" ht="12.75">
      <c r="A7" s="7">
        <v>4.2</v>
      </c>
      <c r="B7" s="6">
        <f t="shared" si="0"/>
        <v>120.06569129293398</v>
      </c>
      <c r="C7" s="6">
        <f aca="true" t="shared" si="4" ref="C7:C46">gCO3H*10^(-logKCO3H)/gCO3/10^(-pH)</f>
        <v>1.3127368856370414E-06</v>
      </c>
      <c r="D7" s="6">
        <f t="shared" si="1"/>
        <v>0.8259978351234071</v>
      </c>
      <c r="E7" s="6">
        <f t="shared" si="2"/>
        <v>99.17400108055877</v>
      </c>
      <c r="F7" s="6">
        <f t="shared" si="3"/>
        <v>1.0843178256228397E-06</v>
      </c>
      <c r="G7" s="2"/>
      <c r="H7" s="15">
        <f aca="true" t="shared" si="5" ref="H7:H46">10^(-pH)/10^(-logKCO3H2)</f>
        <v>141.25375446227528</v>
      </c>
      <c r="I7" s="15">
        <f aca="true" t="shared" si="6" ref="I7:I46">10^(-logKCO3H)/10^(-pH)</f>
        <v>7.413102413009174E-07</v>
      </c>
      <c r="J7" s="15">
        <f aca="true" t="shared" si="7" ref="J7:J46">100/(1+coef1_b+coef2_b)</f>
        <v>0.7029691403006245</v>
      </c>
      <c r="K7" s="15">
        <f aca="true" t="shared" si="8" ref="K7:K46">J7*coef2_b</f>
        <v>99.29703033858117</v>
      </c>
      <c r="L7" s="15">
        <f aca="true" t="shared" si="9" ref="L7:L46">J7*coef1_b</f>
        <v>5.211182230233544E-07</v>
      </c>
    </row>
    <row r="8" spans="1:12" ht="12.75">
      <c r="A8" s="7">
        <v>4.4</v>
      </c>
      <c r="B8" s="6">
        <f t="shared" si="0"/>
        <v>75.75632974136818</v>
      </c>
      <c r="C8" s="6">
        <f t="shared" si="4"/>
        <v>2.0805477535387533E-06</v>
      </c>
      <c r="D8" s="6">
        <f t="shared" si="1"/>
        <v>1.302824114002897</v>
      </c>
      <c r="E8" s="6">
        <f t="shared" si="2"/>
        <v>98.69717317540932</v>
      </c>
      <c r="F8" s="6">
        <f t="shared" si="3"/>
        <v>2.7105877836448443E-06</v>
      </c>
      <c r="G8" s="2"/>
      <c r="H8" s="15">
        <f t="shared" si="5"/>
        <v>89.12509381337432</v>
      </c>
      <c r="I8" s="15">
        <f t="shared" si="6"/>
        <v>1.1748975549395313E-06</v>
      </c>
      <c r="J8" s="15">
        <f t="shared" si="7"/>
        <v>1.1095688721661061</v>
      </c>
      <c r="K8" s="15">
        <f t="shared" si="8"/>
        <v>98.89042982420415</v>
      </c>
      <c r="L8" s="15">
        <f t="shared" si="9"/>
        <v>1.3036297549449714E-06</v>
      </c>
    </row>
    <row r="9" spans="1:12" ht="12.75">
      <c r="A9" s="7">
        <v>4.6</v>
      </c>
      <c r="B9" s="6">
        <f t="shared" si="0"/>
        <v>47.79901264117964</v>
      </c>
      <c r="C9" s="6">
        <f t="shared" si="4"/>
        <v>3.2974459711738264E-06</v>
      </c>
      <c r="D9" s="6">
        <f t="shared" si="1"/>
        <v>2.049221650817093</v>
      </c>
      <c r="E9" s="6">
        <f t="shared" si="2"/>
        <v>97.95077159198523</v>
      </c>
      <c r="F9" s="6">
        <f t="shared" si="3"/>
        <v>6.757197676529001E-06</v>
      </c>
      <c r="G9" s="2"/>
      <c r="H9" s="15">
        <f t="shared" si="5"/>
        <v>56.234132519034866</v>
      </c>
      <c r="I9" s="15">
        <f t="shared" si="6"/>
        <v>1.8620871366628667E-06</v>
      </c>
      <c r="J9" s="15">
        <f t="shared" si="7"/>
        <v>1.747209092638672</v>
      </c>
      <c r="K9" s="15">
        <f t="shared" si="8"/>
        <v>98.25278765390576</v>
      </c>
      <c r="L9" s="15">
        <f t="shared" si="9"/>
        <v>3.25345557646287E-06</v>
      </c>
    </row>
    <row r="10" spans="1:12" ht="12.75">
      <c r="A10" s="7">
        <v>4.8</v>
      </c>
      <c r="B10" s="6">
        <f t="shared" si="0"/>
        <v>30.159138084853897</v>
      </c>
      <c r="C10" s="6">
        <f t="shared" si="4"/>
        <v>5.226099672221721E-06</v>
      </c>
      <c r="D10" s="6">
        <f t="shared" si="1"/>
        <v>3.2093308536132437</v>
      </c>
      <c r="E10" s="6">
        <f t="shared" si="2"/>
        <v>96.79065237410384</v>
      </c>
      <c r="F10" s="6">
        <f t="shared" si="3"/>
        <v>1.677228292211923E-05</v>
      </c>
      <c r="G10" s="2"/>
      <c r="H10" s="15">
        <f t="shared" si="5"/>
        <v>35.48133892335753</v>
      </c>
      <c r="I10" s="15">
        <f t="shared" si="6"/>
        <v>2.951209226666384E-06</v>
      </c>
      <c r="J10" s="15">
        <f t="shared" si="7"/>
        <v>2.7411272409833085</v>
      </c>
      <c r="K10" s="15">
        <f t="shared" si="8"/>
        <v>97.25886466937669</v>
      </c>
      <c r="L10" s="15">
        <f t="shared" si="9"/>
        <v>8.08964000505651E-06</v>
      </c>
    </row>
    <row r="11" spans="1:12" ht="12.75">
      <c r="A11" s="7">
        <v>5</v>
      </c>
      <c r="B11" s="6">
        <f t="shared" si="0"/>
        <v>19.02912967783088</v>
      </c>
      <c r="C11" s="6">
        <f t="shared" si="4"/>
        <v>8.28280979362746E-06</v>
      </c>
      <c r="D11" s="6">
        <f t="shared" si="1"/>
        <v>4.992726107159995</v>
      </c>
      <c r="E11" s="6">
        <f t="shared" si="2"/>
        <v>95.0072325390393</v>
      </c>
      <c r="F11" s="6">
        <f t="shared" si="3"/>
        <v>4.135380069728431E-05</v>
      </c>
      <c r="G11" s="2"/>
      <c r="H11" s="15">
        <f t="shared" si="5"/>
        <v>22.38721138568339</v>
      </c>
      <c r="I11" s="15">
        <f t="shared" si="6"/>
        <v>4.677351412871978E-06</v>
      </c>
      <c r="J11" s="15">
        <f t="shared" si="7"/>
        <v>4.275840259502168</v>
      </c>
      <c r="K11" s="15">
        <f t="shared" si="8"/>
        <v>95.72413974089035</v>
      </c>
      <c r="L11" s="15">
        <f t="shared" si="9"/>
        <v>1.999960747899735E-05</v>
      </c>
    </row>
    <row r="12" spans="1:12" ht="12.75">
      <c r="A12" s="7">
        <v>5.2</v>
      </c>
      <c r="B12" s="6">
        <f t="shared" si="0"/>
        <v>12.006569129293386</v>
      </c>
      <c r="C12" s="6">
        <f t="shared" si="4"/>
        <v>1.3127368856370427E-05</v>
      </c>
      <c r="D12" s="6">
        <f t="shared" si="1"/>
        <v>7.688414836939806</v>
      </c>
      <c r="E12" s="6">
        <f t="shared" si="2"/>
        <v>92.31148423440271</v>
      </c>
      <c r="F12" s="6">
        <f t="shared" si="3"/>
        <v>0.00010092865748529992</v>
      </c>
      <c r="G12" s="2"/>
      <c r="H12" s="15">
        <f t="shared" si="5"/>
        <v>14.125375446227512</v>
      </c>
      <c r="I12" s="15">
        <f t="shared" si="6"/>
        <v>7.413102413009182E-06</v>
      </c>
      <c r="J12" s="15">
        <f t="shared" si="7"/>
        <v>6.611402893402867</v>
      </c>
      <c r="K12" s="15">
        <f t="shared" si="8"/>
        <v>93.3885480955904</v>
      </c>
      <c r="L12" s="15">
        <f t="shared" si="9"/>
        <v>4.9011006742460684E-05</v>
      </c>
    </row>
    <row r="13" spans="1:12" ht="12.75">
      <c r="A13" s="7">
        <v>5.4</v>
      </c>
      <c r="B13" s="6">
        <f t="shared" si="0"/>
        <v>7.575632974136822</v>
      </c>
      <c r="C13" s="6">
        <f t="shared" si="4"/>
        <v>2.080547753538752E-05</v>
      </c>
      <c r="D13" s="6">
        <f t="shared" si="1"/>
        <v>11.660918522353985</v>
      </c>
      <c r="E13" s="6">
        <f t="shared" si="2"/>
        <v>88.33883886666767</v>
      </c>
      <c r="F13" s="6">
        <f t="shared" si="3"/>
        <v>0.00024261097835882005</v>
      </c>
      <c r="G13" s="2"/>
      <c r="H13" s="15">
        <f t="shared" si="5"/>
        <v>8.912509381337436</v>
      </c>
      <c r="I13" s="15">
        <f t="shared" si="6"/>
        <v>1.1748975549395306E-05</v>
      </c>
      <c r="J13" s="15">
        <f t="shared" si="7"/>
        <v>10.088250878396112</v>
      </c>
      <c r="K13" s="15">
        <f t="shared" si="8"/>
        <v>89.91163059499098</v>
      </c>
      <c r="L13" s="15">
        <f t="shared" si="9"/>
        <v>0.00011852661290644163</v>
      </c>
    </row>
    <row r="14" spans="1:12" ht="12.75">
      <c r="A14" s="7">
        <v>5.6</v>
      </c>
      <c r="B14" s="6">
        <f t="shared" si="0"/>
        <v>4.779901264117966</v>
      </c>
      <c r="C14" s="6">
        <f t="shared" si="4"/>
        <v>3.297445971173825E-05</v>
      </c>
      <c r="D14" s="6">
        <f t="shared" si="1"/>
        <v>17.30123490550438</v>
      </c>
      <c r="E14" s="6">
        <f t="shared" si="2"/>
        <v>82.69819459562227</v>
      </c>
      <c r="F14" s="6">
        <f t="shared" si="3"/>
        <v>0.0005704988733548737</v>
      </c>
      <c r="G14" s="2"/>
      <c r="H14" s="15">
        <f t="shared" si="5"/>
        <v>5.62341325190349</v>
      </c>
      <c r="I14" s="15">
        <f t="shared" si="6"/>
        <v>1.8620871366628657E-05</v>
      </c>
      <c r="J14" s="15">
        <f t="shared" si="7"/>
        <v>15.09791327529809</v>
      </c>
      <c r="K14" s="15">
        <f t="shared" si="8"/>
        <v>84.9018055884009</v>
      </c>
      <c r="L14" s="15">
        <f t="shared" si="9"/>
        <v>0.0002811363010038409</v>
      </c>
    </row>
    <row r="15" spans="1:12" ht="12.75">
      <c r="A15" s="7">
        <v>5.8</v>
      </c>
      <c r="B15" s="6">
        <f t="shared" si="0"/>
        <v>3.015913808485386</v>
      </c>
      <c r="C15" s="6">
        <f t="shared" si="4"/>
        <v>5.2260996722217285E-05</v>
      </c>
      <c r="D15" s="6">
        <f t="shared" si="1"/>
        <v>24.900608787488046</v>
      </c>
      <c r="E15" s="6">
        <f t="shared" si="2"/>
        <v>75.09808988187774</v>
      </c>
      <c r="F15" s="6">
        <f t="shared" si="3"/>
        <v>0.0013013306342241277</v>
      </c>
      <c r="G15" s="2"/>
      <c r="H15" s="15">
        <f t="shared" si="5"/>
        <v>3.548133892335748</v>
      </c>
      <c r="I15" s="15">
        <f t="shared" si="6"/>
        <v>2.9512092266663878E-05</v>
      </c>
      <c r="J15" s="15">
        <f t="shared" si="7"/>
        <v>21.986896931328744</v>
      </c>
      <c r="K15" s="15">
        <f t="shared" si="8"/>
        <v>78.01245418934037</v>
      </c>
      <c r="L15" s="15">
        <f t="shared" si="9"/>
        <v>0.0006488793308950028</v>
      </c>
    </row>
    <row r="16" spans="1:12" ht="12.75">
      <c r="A16" s="7">
        <v>6</v>
      </c>
      <c r="B16" s="6">
        <f t="shared" si="0"/>
        <v>1.9029129677830878</v>
      </c>
      <c r="C16" s="6">
        <f t="shared" si="4"/>
        <v>8.282809793627462E-05</v>
      </c>
      <c r="D16" s="6">
        <f t="shared" si="1"/>
        <v>34.44717355150396</v>
      </c>
      <c r="E16" s="6">
        <f t="shared" si="2"/>
        <v>65.54997325463148</v>
      </c>
      <c r="F16" s="6">
        <f t="shared" si="3"/>
        <v>0.002853193864551819</v>
      </c>
      <c r="G16" s="2"/>
      <c r="H16" s="15">
        <f t="shared" si="5"/>
        <v>2.2387211385683385</v>
      </c>
      <c r="I16" s="15">
        <f t="shared" si="6"/>
        <v>4.677351412871978E-05</v>
      </c>
      <c r="J16" s="15">
        <f t="shared" si="7"/>
        <v>30.875938849135338</v>
      </c>
      <c r="K16" s="15">
        <f t="shared" si="8"/>
        <v>69.12261697470267</v>
      </c>
      <c r="L16" s="15">
        <f t="shared" si="9"/>
        <v>0.0014441761619975197</v>
      </c>
    </row>
    <row r="17" spans="1:12" ht="12.75">
      <c r="A17" s="7">
        <v>6.2</v>
      </c>
      <c r="B17" s="6">
        <f t="shared" si="0"/>
        <v>1.2006569129293392</v>
      </c>
      <c r="C17" s="6">
        <f t="shared" si="4"/>
        <v>0.00013127368856370418</v>
      </c>
      <c r="D17" s="6">
        <f t="shared" si="1"/>
        <v>45.4382664392963</v>
      </c>
      <c r="E17" s="6">
        <f t="shared" si="2"/>
        <v>54.55576871186629</v>
      </c>
      <c r="F17" s="6">
        <f t="shared" si="3"/>
        <v>0.005964848837426795</v>
      </c>
      <c r="G17" s="2"/>
      <c r="H17" s="15">
        <f t="shared" si="5"/>
        <v>1.4125375446227522</v>
      </c>
      <c r="I17" s="15">
        <f t="shared" si="6"/>
        <v>7.413102413009178E-05</v>
      </c>
      <c r="J17" s="15">
        <f t="shared" si="7"/>
        <v>41.44885851685496</v>
      </c>
      <c r="K17" s="15">
        <f t="shared" si="8"/>
        <v>58.54806883681416</v>
      </c>
      <c r="L17" s="15">
        <f t="shared" si="9"/>
        <v>0.0030726463308777354</v>
      </c>
    </row>
    <row r="18" spans="1:12" ht="12.75">
      <c r="A18" s="7">
        <v>6.4</v>
      </c>
      <c r="B18" s="6">
        <f t="shared" si="0"/>
        <v>0.7575632974136813</v>
      </c>
      <c r="C18" s="6">
        <f t="shared" si="4"/>
        <v>0.00020805477535387542</v>
      </c>
      <c r="D18" s="6">
        <f t="shared" si="1"/>
        <v>56.890220605464584</v>
      </c>
      <c r="E18" s="6">
        <f t="shared" si="2"/>
        <v>43.09794311246751</v>
      </c>
      <c r="F18" s="6">
        <f t="shared" si="3"/>
        <v>0.011836282067902349</v>
      </c>
      <c r="G18" s="2"/>
      <c r="H18" s="15">
        <f t="shared" si="5"/>
        <v>0.8912509381337428</v>
      </c>
      <c r="I18" s="15">
        <f t="shared" si="6"/>
        <v>0.00011748975549395318</v>
      </c>
      <c r="J18" s="15">
        <f t="shared" si="7"/>
        <v>52.87177184806865</v>
      </c>
      <c r="K18" s="15">
        <f t="shared" si="8"/>
        <v>47.12201626038439</v>
      </c>
      <c r="L18" s="15">
        <f t="shared" si="9"/>
        <v>0.006211891546961662</v>
      </c>
    </row>
    <row r="19" spans="1:12" ht="12.75">
      <c r="A19" s="7">
        <v>6.6</v>
      </c>
      <c r="B19" s="6">
        <f t="shared" si="0"/>
        <v>0.4779901264117961</v>
      </c>
      <c r="C19" s="6">
        <f t="shared" si="4"/>
        <v>0.0003297445971173828</v>
      </c>
      <c r="D19" s="6">
        <f t="shared" si="1"/>
        <v>67.64435895172856</v>
      </c>
      <c r="E19" s="6">
        <f t="shared" si="2"/>
        <v>32.333335686381645</v>
      </c>
      <c r="F19" s="6">
        <f t="shared" si="3"/>
        <v>0.022305361889801364</v>
      </c>
      <c r="G19" s="2"/>
      <c r="H19" s="15">
        <f t="shared" si="5"/>
        <v>0.5623413251903484</v>
      </c>
      <c r="I19" s="15">
        <f t="shared" si="6"/>
        <v>0.00018620871366628676</v>
      </c>
      <c r="J19" s="15">
        <f t="shared" si="7"/>
        <v>63.99887223116476</v>
      </c>
      <c r="K19" s="15">
        <f t="shared" si="8"/>
        <v>35.98921062116098</v>
      </c>
      <c r="L19" s="15">
        <f t="shared" si="9"/>
        <v>0.01191714767425823</v>
      </c>
    </row>
    <row r="20" spans="1:12" ht="12.75">
      <c r="A20" s="7">
        <v>6.8</v>
      </c>
      <c r="B20" s="6">
        <f t="shared" si="0"/>
        <v>0.3015913808485388</v>
      </c>
      <c r="C20" s="6">
        <f t="shared" si="4"/>
        <v>0.0005226099672221724</v>
      </c>
      <c r="D20" s="6">
        <f t="shared" si="1"/>
        <v>76.79819179068265</v>
      </c>
      <c r="E20" s="6">
        <f t="shared" si="2"/>
        <v>23.1616727088229</v>
      </c>
      <c r="F20" s="6">
        <f t="shared" si="3"/>
        <v>0.04013550049445077</v>
      </c>
      <c r="G20" s="2"/>
      <c r="H20" s="15">
        <f t="shared" si="5"/>
        <v>0.354813389233575</v>
      </c>
      <c r="I20" s="15">
        <f t="shared" si="6"/>
        <v>0.0002951209226666386</v>
      </c>
      <c r="J20" s="15">
        <f t="shared" si="7"/>
        <v>73.79482842187315</v>
      </c>
      <c r="K20" s="15">
        <f t="shared" si="8"/>
        <v>26.18339318027496</v>
      </c>
      <c r="L20" s="15">
        <f t="shared" si="9"/>
        <v>0.021778397851889487</v>
      </c>
    </row>
    <row r="21" spans="1:12" ht="12.75">
      <c r="A21" s="7">
        <v>7</v>
      </c>
      <c r="B21" s="6">
        <f t="shared" si="0"/>
        <v>0.19029129677830878</v>
      </c>
      <c r="C21" s="6">
        <f t="shared" si="4"/>
        <v>0.0008282809793627462</v>
      </c>
      <c r="D21" s="6">
        <f t="shared" si="1"/>
        <v>83.9546271149819</v>
      </c>
      <c r="E21" s="6">
        <f t="shared" si="2"/>
        <v>15.97583486424927</v>
      </c>
      <c r="F21" s="6">
        <f t="shared" si="3"/>
        <v>0.06953802076883138</v>
      </c>
      <c r="G21" s="2"/>
      <c r="H21" s="15">
        <f t="shared" si="5"/>
        <v>0.22387211385683387</v>
      </c>
      <c r="I21" s="15">
        <f t="shared" si="6"/>
        <v>0.00046773514128719786</v>
      </c>
      <c r="J21" s="15">
        <f t="shared" si="7"/>
        <v>81.67666851800188</v>
      </c>
      <c r="K21" s="15">
        <f t="shared" si="8"/>
        <v>18.285128433908994</v>
      </c>
      <c r="L21" s="15">
        <f t="shared" si="9"/>
        <v>0.03820304808913523</v>
      </c>
    </row>
    <row r="22" spans="1:12" ht="12.75">
      <c r="A22" s="7">
        <v>7.2</v>
      </c>
      <c r="B22" s="6">
        <f t="shared" si="0"/>
        <v>0.12006569129293378</v>
      </c>
      <c r="C22" s="6">
        <f t="shared" si="4"/>
        <v>0.0013127368856370434</v>
      </c>
      <c r="D22" s="6">
        <f t="shared" si="1"/>
        <v>89.17596191182997</v>
      </c>
      <c r="E22" s="6">
        <f t="shared" si="2"/>
        <v>10.706973513656198</v>
      </c>
      <c r="F22" s="6">
        <f t="shared" si="3"/>
        <v>0.11706457451382328</v>
      </c>
      <c r="G22" s="2"/>
      <c r="H22" s="15">
        <f t="shared" si="5"/>
        <v>0.14125375446227506</v>
      </c>
      <c r="I22" s="15">
        <f t="shared" si="6"/>
        <v>0.0007413102413009186</v>
      </c>
      <c r="J22" s="15">
        <f t="shared" si="7"/>
        <v>87.56605268338588</v>
      </c>
      <c r="K22" s="15">
        <f t="shared" si="8"/>
        <v>12.369033704969631</v>
      </c>
      <c r="L22" s="15">
        <f t="shared" si="9"/>
        <v>0.06491361164448974</v>
      </c>
    </row>
    <row r="23" spans="1:12" ht="12.75">
      <c r="A23" s="7">
        <v>7.4</v>
      </c>
      <c r="B23" s="6">
        <f t="shared" si="0"/>
        <v>0.07575632974136805</v>
      </c>
      <c r="C23" s="6">
        <f t="shared" si="4"/>
        <v>0.0020805477535387564</v>
      </c>
      <c r="D23" s="6">
        <f t="shared" si="1"/>
        <v>92.77841766967425</v>
      </c>
      <c r="E23" s="6">
        <f t="shared" si="2"/>
        <v>7.028552401866211</v>
      </c>
      <c r="F23" s="6">
        <f t="shared" si="3"/>
        <v>0.19302992845952124</v>
      </c>
      <c r="G23" s="2"/>
      <c r="H23" s="15">
        <f t="shared" si="5"/>
        <v>0.08912509381337418</v>
      </c>
      <c r="I23" s="15">
        <f t="shared" si="6"/>
        <v>0.0011748975549395332</v>
      </c>
      <c r="J23" s="15">
        <f t="shared" si="7"/>
        <v>91.71787654010818</v>
      </c>
      <c r="K23" s="15">
        <f t="shared" si="8"/>
        <v>8.174364351000612</v>
      </c>
      <c r="L23" s="15">
        <f t="shared" si="9"/>
        <v>0.10775910889121908</v>
      </c>
    </row>
    <row r="24" spans="1:12" ht="12.75">
      <c r="A24" s="7">
        <v>7.6</v>
      </c>
      <c r="B24" s="6">
        <f t="shared" si="0"/>
        <v>0.04779901264117956</v>
      </c>
      <c r="C24" s="6">
        <f t="shared" si="4"/>
        <v>0.003297445971173832</v>
      </c>
      <c r="D24" s="6">
        <f t="shared" si="1"/>
        <v>95.13874695384185</v>
      </c>
      <c r="E24" s="6">
        <f t="shared" si="2"/>
        <v>4.54753816831267</v>
      </c>
      <c r="F24" s="6">
        <f t="shared" si="3"/>
        <v>0.3137148778454725</v>
      </c>
      <c r="G24" s="2"/>
      <c r="H24" s="15">
        <f t="shared" si="5"/>
        <v>0.05623413251903478</v>
      </c>
      <c r="I24" s="15">
        <f t="shared" si="6"/>
        <v>0.0018620871366628697</v>
      </c>
      <c r="J24" s="15">
        <f t="shared" si="7"/>
        <v>94.50936327183912</v>
      </c>
      <c r="K24" s="15">
        <f t="shared" si="8"/>
        <v>5.3146520585182</v>
      </c>
      <c r="L24" s="15">
        <f t="shared" si="9"/>
        <v>0.17598466964268988</v>
      </c>
    </row>
    <row r="25" spans="1:12" ht="12.75">
      <c r="A25" s="7">
        <v>7.8</v>
      </c>
      <c r="B25" s="6">
        <f t="shared" si="0"/>
        <v>0.0301591380848539</v>
      </c>
      <c r="C25" s="6">
        <f t="shared" si="4"/>
        <v>0.0052260996722217215</v>
      </c>
      <c r="D25" s="6">
        <f t="shared" si="1"/>
        <v>96.58240851166377</v>
      </c>
      <c r="E25" s="6">
        <f t="shared" si="2"/>
        <v>2.9128421948710366</v>
      </c>
      <c r="F25" s="6">
        <f t="shared" si="3"/>
        <v>0.5047492934651905</v>
      </c>
      <c r="G25" s="2"/>
      <c r="H25" s="15">
        <f t="shared" si="5"/>
        <v>0.03548133892335753</v>
      </c>
      <c r="I25" s="15">
        <f t="shared" si="6"/>
        <v>0.002951209226666384</v>
      </c>
      <c r="J25" s="15">
        <f t="shared" si="7"/>
        <v>96.29898463617192</v>
      </c>
      <c r="K25" s="15">
        <f t="shared" si="8"/>
        <v>3.4168169118512157</v>
      </c>
      <c r="L25" s="15">
        <f t="shared" si="9"/>
        <v>0.28419845197687493</v>
      </c>
    </row>
    <row r="26" spans="1:12" ht="12.75">
      <c r="A26" s="7">
        <v>8</v>
      </c>
      <c r="B26" s="6">
        <f t="shared" si="0"/>
        <v>0.01902912967783088</v>
      </c>
      <c r="C26" s="6">
        <f t="shared" si="4"/>
        <v>0.008282809793627461</v>
      </c>
      <c r="D26" s="6">
        <f t="shared" si="1"/>
        <v>97.34141710788352</v>
      </c>
      <c r="E26" s="6">
        <f t="shared" si="2"/>
        <v>1.8523224491697408</v>
      </c>
      <c r="F26" s="6">
        <f t="shared" si="3"/>
        <v>0.8062604429467533</v>
      </c>
      <c r="G26" s="2"/>
      <c r="H26" s="15">
        <f t="shared" si="5"/>
        <v>0.02238721138568339</v>
      </c>
      <c r="I26" s="15">
        <f t="shared" si="6"/>
        <v>0.004677351412871978</v>
      </c>
      <c r="J26" s="15">
        <f t="shared" si="7"/>
        <v>97.36486256279649</v>
      </c>
      <c r="K26" s="15">
        <f t="shared" si="8"/>
        <v>2.179727759731336</v>
      </c>
      <c r="L26" s="15">
        <f t="shared" si="9"/>
        <v>0.4554096774721821</v>
      </c>
    </row>
    <row r="27" spans="1:12" ht="12.75">
      <c r="A27" s="7">
        <v>8.2</v>
      </c>
      <c r="B27" s="6">
        <f t="shared" si="0"/>
        <v>0.012006569129293407</v>
      </c>
      <c r="C27" s="6">
        <f t="shared" si="4"/>
        <v>0.013127368856370402</v>
      </c>
      <c r="D27" s="6">
        <f t="shared" si="1"/>
        <v>97.54822886509339</v>
      </c>
      <c r="E27" s="6">
        <f t="shared" si="2"/>
        <v>1.1712195533088785</v>
      </c>
      <c r="F27" s="6">
        <f t="shared" si="3"/>
        <v>1.2805515815977193</v>
      </c>
      <c r="G27" s="2"/>
      <c r="H27" s="15">
        <f t="shared" si="5"/>
        <v>0.014125375446227538</v>
      </c>
      <c r="I27" s="15">
        <f t="shared" si="6"/>
        <v>0.007413102413009169</v>
      </c>
      <c r="J27" s="15">
        <f t="shared" si="7"/>
        <v>97.89156470107976</v>
      </c>
      <c r="K27" s="15">
        <f t="shared" si="8"/>
        <v>1.3827551044214264</v>
      </c>
      <c r="L27" s="15">
        <f t="shared" si="9"/>
        <v>0.7256801944988175</v>
      </c>
    </row>
    <row r="28" spans="1:12" ht="12.75">
      <c r="A28" s="7">
        <v>8.4</v>
      </c>
      <c r="B28" s="6">
        <f t="shared" si="0"/>
        <v>0.007575632974136823</v>
      </c>
      <c r="C28" s="6">
        <f t="shared" si="4"/>
        <v>0.02080547753538752</v>
      </c>
      <c r="D28" s="6">
        <f t="shared" si="1"/>
        <v>97.24021472006011</v>
      </c>
      <c r="E28" s="6">
        <f t="shared" si="2"/>
        <v>0.7366561770454323</v>
      </c>
      <c r="F28" s="6">
        <f t="shared" si="3"/>
        <v>2.0231291028944693</v>
      </c>
      <c r="G28" s="2"/>
      <c r="H28" s="15">
        <f t="shared" si="5"/>
        <v>0.008912509381337438</v>
      </c>
      <c r="I28" s="15">
        <f t="shared" si="6"/>
        <v>0.011748975549395304</v>
      </c>
      <c r="J28" s="15">
        <f t="shared" si="7"/>
        <v>97.9756770255581</v>
      </c>
      <c r="K28" s="15">
        <f t="shared" si="8"/>
        <v>0.8732091406331735</v>
      </c>
      <c r="L28" s="15">
        <f t="shared" si="9"/>
        <v>1.1511138338087332</v>
      </c>
    </row>
    <row r="29" spans="1:12" ht="12.75">
      <c r="A29" s="7">
        <v>8.6</v>
      </c>
      <c r="B29" s="6">
        <f t="shared" si="0"/>
        <v>0.0047799012641179675</v>
      </c>
      <c r="C29" s="6">
        <f t="shared" si="4"/>
        <v>0.032974459711738235</v>
      </c>
      <c r="D29" s="6">
        <f t="shared" si="1"/>
        <v>96.36191738665846</v>
      </c>
      <c r="E29" s="6">
        <f t="shared" si="2"/>
        <v>0.46060045072931993</v>
      </c>
      <c r="F29" s="6">
        <f t="shared" si="3"/>
        <v>3.177482162612218</v>
      </c>
      <c r="G29" s="2"/>
      <c r="H29" s="15">
        <f t="shared" si="5"/>
        <v>0.005623413251903491</v>
      </c>
      <c r="I29" s="15">
        <f t="shared" si="6"/>
        <v>0.01862087136662865</v>
      </c>
      <c r="J29" s="15">
        <f t="shared" si="7"/>
        <v>97.63295875968088</v>
      </c>
      <c r="K29" s="15">
        <f t="shared" si="8"/>
        <v>0.5490304741117364</v>
      </c>
      <c r="L29" s="15">
        <f t="shared" si="9"/>
        <v>1.8180107662073777</v>
      </c>
    </row>
    <row r="30" spans="1:12" ht="12.75">
      <c r="A30" s="7">
        <v>8.8</v>
      </c>
      <c r="B30" s="6">
        <f t="shared" si="0"/>
        <v>0.003015913808485376</v>
      </c>
      <c r="C30" s="6">
        <f t="shared" si="4"/>
        <v>0.05226099672221745</v>
      </c>
      <c r="D30" s="6">
        <f t="shared" si="1"/>
        <v>94.76185729270777</v>
      </c>
      <c r="E30" s="6">
        <f t="shared" si="2"/>
        <v>0.28579359392679804</v>
      </c>
      <c r="F30" s="6">
        <f t="shared" si="3"/>
        <v>4.952349113365439</v>
      </c>
      <c r="G30" s="2"/>
      <c r="H30" s="15">
        <f t="shared" si="5"/>
        <v>0.0035481338923357363</v>
      </c>
      <c r="I30" s="15">
        <f t="shared" si="6"/>
        <v>0.029512092266663972</v>
      </c>
      <c r="J30" s="15">
        <f t="shared" si="7"/>
        <v>96.79977746487053</v>
      </c>
      <c r="K30" s="15">
        <f t="shared" si="8"/>
        <v>0.3434585711936642</v>
      </c>
      <c r="L30" s="15">
        <f t="shared" si="9"/>
        <v>2.856763963935799</v>
      </c>
    </row>
    <row r="31" spans="1:12" ht="12.75">
      <c r="A31" s="7">
        <v>9</v>
      </c>
      <c r="B31" s="6">
        <f t="shared" si="0"/>
        <v>0.0019029129677830881</v>
      </c>
      <c r="C31" s="6">
        <f t="shared" si="4"/>
        <v>0.0828280979362746</v>
      </c>
      <c r="D31" s="6">
        <f t="shared" si="1"/>
        <v>92.18875370462219</v>
      </c>
      <c r="E31" s="6">
        <f t="shared" si="2"/>
        <v>0.17542717490828677</v>
      </c>
      <c r="F31" s="6">
        <f t="shared" si="3"/>
        <v>7.635819120469544</v>
      </c>
      <c r="G31" s="2"/>
      <c r="H31" s="15">
        <f t="shared" si="5"/>
        <v>0.002238721138568339</v>
      </c>
      <c r="I31" s="15">
        <f t="shared" si="6"/>
        <v>0.04677351412871978</v>
      </c>
      <c r="J31" s="15">
        <f t="shared" si="7"/>
        <v>95.32777277332711</v>
      </c>
      <c r="K31" s="15">
        <f t="shared" si="8"/>
        <v>0.21341230000028677</v>
      </c>
      <c r="L31" s="15">
        <f t="shared" si="9"/>
        <v>4.458814926672605</v>
      </c>
    </row>
    <row r="32" spans="1:12" ht="12.75">
      <c r="A32" s="7">
        <v>9.2</v>
      </c>
      <c r="B32" s="6">
        <f t="shared" si="0"/>
        <v>0.0012006569129293398</v>
      </c>
      <c r="C32" s="6">
        <f t="shared" si="4"/>
        <v>0.13127368856370417</v>
      </c>
      <c r="D32" s="6">
        <f t="shared" si="1"/>
        <v>88.30222106083313</v>
      </c>
      <c r="E32" s="6">
        <f t="shared" si="2"/>
        <v>0.10602067214370405</v>
      </c>
      <c r="F32" s="6">
        <f t="shared" si="3"/>
        <v>11.591758267023168</v>
      </c>
      <c r="G32" s="2"/>
      <c r="H32" s="15">
        <f t="shared" si="5"/>
        <v>0.0014125375446227527</v>
      </c>
      <c r="I32" s="15">
        <f t="shared" si="6"/>
        <v>0.07413102413009176</v>
      </c>
      <c r="J32" s="15">
        <f t="shared" si="7"/>
        <v>92.97624342085349</v>
      </c>
      <c r="K32" s="15">
        <f t="shared" si="8"/>
        <v>0.13133243458993976</v>
      </c>
      <c r="L32" s="15">
        <f t="shared" si="9"/>
        <v>6.892424144556576</v>
      </c>
    </row>
    <row r="33" spans="1:12" ht="12.75">
      <c r="A33" s="7">
        <v>9.4</v>
      </c>
      <c r="B33" s="6">
        <f t="shared" si="0"/>
        <v>0.0007575632974136815</v>
      </c>
      <c r="C33" s="6">
        <f t="shared" si="4"/>
        <v>0.2080547753538754</v>
      </c>
      <c r="D33" s="6">
        <f t="shared" si="1"/>
        <v>82.72582666683665</v>
      </c>
      <c r="E33" s="6">
        <f t="shared" si="2"/>
        <v>0.06267005003100144</v>
      </c>
      <c r="F33" s="6">
        <f t="shared" si="3"/>
        <v>17.211503283132334</v>
      </c>
      <c r="G33" s="2"/>
      <c r="H33" s="15">
        <f t="shared" si="5"/>
        <v>0.0008912509381337429</v>
      </c>
      <c r="I33" s="15">
        <f t="shared" si="6"/>
        <v>0.11748975549395317</v>
      </c>
      <c r="J33" s="15">
        <f t="shared" si="7"/>
        <v>89.41496629938739</v>
      </c>
      <c r="K33" s="15">
        <f t="shared" si="8"/>
        <v>0.07969117259752602</v>
      </c>
      <c r="L33" s="15">
        <f t="shared" si="9"/>
        <v>10.505342528015087</v>
      </c>
    </row>
    <row r="34" spans="1:12" ht="12.75">
      <c r="A34" s="7">
        <v>9.6</v>
      </c>
      <c r="B34" s="6">
        <f t="shared" si="0"/>
        <v>0.0004779901264117962</v>
      </c>
      <c r="C34" s="6">
        <f t="shared" si="4"/>
        <v>0.32974459711738274</v>
      </c>
      <c r="D34" s="6">
        <f t="shared" si="1"/>
        <v>75.1753886597271</v>
      </c>
      <c r="E34" s="6">
        <f t="shared" si="2"/>
        <v>0.03593309352851887</v>
      </c>
      <c r="F34" s="6">
        <f t="shared" si="3"/>
        <v>24.78867824674438</v>
      </c>
      <c r="G34" s="2"/>
      <c r="H34" s="15">
        <f t="shared" si="5"/>
        <v>0.0005623413251903484</v>
      </c>
      <c r="I34" s="15">
        <f t="shared" si="6"/>
        <v>0.18620871366628672</v>
      </c>
      <c r="J34" s="15">
        <f t="shared" si="7"/>
        <v>84.26225056585844</v>
      </c>
      <c r="K34" s="15">
        <f t="shared" si="8"/>
        <v>0.04738414564672602</v>
      </c>
      <c r="L34" s="15">
        <f t="shared" si="9"/>
        <v>15.69036528849484</v>
      </c>
    </row>
    <row r="35" spans="1:12" ht="12.75">
      <c r="A35" s="7">
        <v>9.80000000000001</v>
      </c>
      <c r="B35" s="6">
        <f t="shared" si="0"/>
        <v>0.00030159138084853194</v>
      </c>
      <c r="C35" s="6">
        <f t="shared" si="4"/>
        <v>0.5226099672221843</v>
      </c>
      <c r="D35" s="6">
        <f t="shared" si="1"/>
        <v>65.66369493690758</v>
      </c>
      <c r="E35" s="6">
        <f t="shared" si="2"/>
        <v>0.01980360442763871</v>
      </c>
      <c r="F35" s="6">
        <f t="shared" si="3"/>
        <v>34.31650145866478</v>
      </c>
      <c r="G35" s="2"/>
      <c r="H35" s="15">
        <f t="shared" si="5"/>
        <v>0.000354813389233567</v>
      </c>
      <c r="I35" s="15">
        <f t="shared" si="6"/>
        <v>0.29512092266664525</v>
      </c>
      <c r="J35" s="15">
        <f t="shared" si="7"/>
        <v>77.19171978045186</v>
      </c>
      <c r="K35" s="15">
        <f t="shared" si="8"/>
        <v>0.0273886557160699</v>
      </c>
      <c r="L35" s="15">
        <f t="shared" si="9"/>
        <v>22.780891563832085</v>
      </c>
    </row>
    <row r="36" spans="1:12" ht="12.75">
      <c r="A36" s="7">
        <v>10</v>
      </c>
      <c r="B36" s="6">
        <f t="shared" si="0"/>
        <v>0.0001902912967783088</v>
      </c>
      <c r="C36" s="6">
        <f t="shared" si="4"/>
        <v>0.8282809793627461</v>
      </c>
      <c r="D36" s="6">
        <f t="shared" si="1"/>
        <v>54.690495609444426</v>
      </c>
      <c r="E36" s="6">
        <f t="shared" si="2"/>
        <v>0.010407125330969585</v>
      </c>
      <c r="F36" s="6">
        <f t="shared" si="3"/>
        <v>45.299097265224596</v>
      </c>
      <c r="G36" s="2"/>
      <c r="H36" s="15">
        <f t="shared" si="5"/>
        <v>0.0002238721138568339</v>
      </c>
      <c r="I36" s="15">
        <f t="shared" si="6"/>
        <v>0.4677351412871978</v>
      </c>
      <c r="J36" s="15">
        <f t="shared" si="7"/>
        <v>68.12179297044136</v>
      </c>
      <c r="K36" s="15">
        <f t="shared" si="8"/>
        <v>0.015250569792010315</v>
      </c>
      <c r="L36" s="15">
        <f t="shared" si="9"/>
        <v>31.86295645976663</v>
      </c>
    </row>
    <row r="37" spans="1:12" ht="12.75">
      <c r="A37" s="7">
        <v>10.2</v>
      </c>
      <c r="B37" s="6">
        <f t="shared" si="0"/>
        <v>0.00012006569129293382</v>
      </c>
      <c r="C37" s="6">
        <f t="shared" si="4"/>
        <v>1.3127368856370432</v>
      </c>
      <c r="D37" s="6">
        <f t="shared" si="1"/>
        <v>43.23656936178752</v>
      </c>
      <c r="E37" s="6">
        <f t="shared" si="2"/>
        <v>0.005191228589557901</v>
      </c>
      <c r="F37" s="6">
        <f t="shared" si="3"/>
        <v>56.758239409622945</v>
      </c>
      <c r="G37" s="2"/>
      <c r="H37" s="15">
        <f t="shared" si="5"/>
        <v>0.00014125375446227508</v>
      </c>
      <c r="I37" s="15">
        <f t="shared" si="6"/>
        <v>0.7413102413009185</v>
      </c>
      <c r="J37" s="15">
        <f t="shared" si="7"/>
        <v>57.42336222624441</v>
      </c>
      <c r="K37" s="15">
        <f t="shared" si="8"/>
        <v>0.008111265508304209</v>
      </c>
      <c r="L37" s="15">
        <f t="shared" si="9"/>
        <v>42.56852650824729</v>
      </c>
    </row>
    <row r="38" spans="1:12" ht="12.75">
      <c r="A38" s="7">
        <v>10.4</v>
      </c>
      <c r="B38" s="6">
        <f t="shared" si="0"/>
        <v>7.575632974136806E-05</v>
      </c>
      <c r="C38" s="6">
        <f t="shared" si="4"/>
        <v>2.0805477535387564</v>
      </c>
      <c r="D38" s="6">
        <f t="shared" si="1"/>
        <v>32.460961126752125</v>
      </c>
      <c r="E38" s="6">
        <f t="shared" si="2"/>
        <v>0.0024591232748399647</v>
      </c>
      <c r="F38" s="6">
        <f t="shared" si="3"/>
        <v>67.53657974997303</v>
      </c>
      <c r="G38" s="2"/>
      <c r="H38" s="15">
        <f t="shared" si="5"/>
        <v>8.91250938133742E-05</v>
      </c>
      <c r="I38" s="15">
        <f t="shared" si="6"/>
        <v>1.1748975549395329</v>
      </c>
      <c r="J38" s="15">
        <f t="shared" si="7"/>
        <v>45.97729306483239</v>
      </c>
      <c r="K38" s="15">
        <f t="shared" si="8"/>
        <v>0.0040977305576881855</v>
      </c>
      <c r="L38" s="15">
        <f t="shared" si="9"/>
        <v>54.018609204609916</v>
      </c>
    </row>
    <row r="39" spans="1:12" ht="12.75">
      <c r="A39" s="7">
        <v>10.6</v>
      </c>
      <c r="B39" s="6">
        <f t="shared" si="0"/>
        <v>4.7799012641179574E-05</v>
      </c>
      <c r="C39" s="6">
        <f t="shared" si="4"/>
        <v>3.297445971173831</v>
      </c>
      <c r="D39" s="6">
        <f t="shared" si="1"/>
        <v>23.269376373211337</v>
      </c>
      <c r="E39" s="6">
        <f t="shared" si="2"/>
        <v>0.001112253215415494</v>
      </c>
      <c r="F39" s="6">
        <f t="shared" si="3"/>
        <v>76.72951137357325</v>
      </c>
      <c r="G39" s="2"/>
      <c r="H39" s="15">
        <f t="shared" si="5"/>
        <v>5.623413251903479E-05</v>
      </c>
      <c r="I39" s="15">
        <f t="shared" si="6"/>
        <v>1.862087136662869</v>
      </c>
      <c r="J39" s="15">
        <f t="shared" si="7"/>
        <v>34.93885072997236</v>
      </c>
      <c r="K39" s="15">
        <f t="shared" si="8"/>
        <v>0.001964755962012041</v>
      </c>
      <c r="L39" s="15">
        <f t="shared" si="9"/>
        <v>65.05918451406562</v>
      </c>
    </row>
    <row r="40" spans="1:12" ht="12.75">
      <c r="A40" s="7">
        <v>10.8</v>
      </c>
      <c r="B40" s="6">
        <f t="shared" si="0"/>
        <v>3.0159138084853804E-05</v>
      </c>
      <c r="C40" s="6">
        <f t="shared" si="4"/>
        <v>5.226099672221738</v>
      </c>
      <c r="D40" s="6">
        <f t="shared" si="1"/>
        <v>16.0613419103982</v>
      </c>
      <c r="E40" s="6">
        <f t="shared" si="2"/>
        <v>0.00048439622850374886</v>
      </c>
      <c r="F40" s="6">
        <f t="shared" si="3"/>
        <v>83.93817369337329</v>
      </c>
      <c r="G40" s="2"/>
      <c r="H40" s="15">
        <f t="shared" si="5"/>
        <v>3.548133892335741E-05</v>
      </c>
      <c r="I40" s="15">
        <f t="shared" si="6"/>
        <v>2.951209226666393</v>
      </c>
      <c r="J40" s="15">
        <f t="shared" si="7"/>
        <v>25.308480590280222</v>
      </c>
      <c r="K40" s="15">
        <f t="shared" si="8"/>
        <v>0.0008979787774589452</v>
      </c>
      <c r="L40" s="15">
        <f t="shared" si="9"/>
        <v>74.69062143094231</v>
      </c>
    </row>
    <row r="41" spans="1:12" ht="12.75">
      <c r="A41" s="7">
        <v>11</v>
      </c>
      <c r="B41" s="6">
        <f t="shared" si="0"/>
        <v>1.902912967783088E-05</v>
      </c>
      <c r="C41" s="6">
        <f t="shared" si="4"/>
        <v>8.282809793627463</v>
      </c>
      <c r="D41" s="6">
        <f t="shared" si="1"/>
        <v>10.772578263518866</v>
      </c>
      <c r="E41" s="6">
        <f t="shared" si="2"/>
        <v>0.0002049927887410827</v>
      </c>
      <c r="F41" s="6">
        <f t="shared" si="3"/>
        <v>89.2272167436924</v>
      </c>
      <c r="G41" s="2"/>
      <c r="H41" s="15">
        <f t="shared" si="5"/>
        <v>2.2387211385683386E-05</v>
      </c>
      <c r="I41" s="15">
        <f t="shared" si="6"/>
        <v>4.677351412871978</v>
      </c>
      <c r="J41" s="15">
        <f t="shared" si="7"/>
        <v>17.61377769392807</v>
      </c>
      <c r="K41" s="15">
        <f t="shared" si="8"/>
        <v>0.0003943233645344026</v>
      </c>
      <c r="L41" s="15">
        <f t="shared" si="9"/>
        <v>82.3858279827074</v>
      </c>
    </row>
    <row r="42" spans="1:12" ht="12.75">
      <c r="A42" s="7">
        <v>11.2</v>
      </c>
      <c r="B42" s="6">
        <f t="shared" si="0"/>
        <v>1.2006569129293411E-05</v>
      </c>
      <c r="C42" s="6">
        <f t="shared" si="4"/>
        <v>13.1273688563704</v>
      </c>
      <c r="D42" s="6">
        <f t="shared" si="1"/>
        <v>7.078452897262139</v>
      </c>
      <c r="E42" s="6">
        <f t="shared" si="2"/>
        <v>8.49879340394251E-05</v>
      </c>
      <c r="F42" s="6">
        <f t="shared" si="3"/>
        <v>92.92146211480382</v>
      </c>
      <c r="G42" s="2"/>
      <c r="H42" s="15">
        <f t="shared" si="5"/>
        <v>1.4125375446227543E-05</v>
      </c>
      <c r="I42" s="15">
        <f t="shared" si="6"/>
        <v>7.413102413009167</v>
      </c>
      <c r="J42" s="15">
        <f t="shared" si="7"/>
        <v>11.886201688013323</v>
      </c>
      <c r="K42" s="15">
        <f t="shared" si="8"/>
        <v>0.00016789706147277177</v>
      </c>
      <c r="L42" s="15">
        <f t="shared" si="9"/>
        <v>88.1136304149252</v>
      </c>
    </row>
    <row r="43" spans="1:12" ht="12.75">
      <c r="A43" s="7">
        <v>11.4</v>
      </c>
      <c r="B43" s="6">
        <f t="shared" si="0"/>
        <v>7.575632974136798E-06</v>
      </c>
      <c r="C43" s="6">
        <f t="shared" si="4"/>
        <v>20.805477535387585</v>
      </c>
      <c r="D43" s="6">
        <f t="shared" si="1"/>
        <v>4.586002076581167</v>
      </c>
      <c r="E43" s="6">
        <f t="shared" si="2"/>
        <v>3.474186855080812E-05</v>
      </c>
      <c r="F43" s="6">
        <f t="shared" si="3"/>
        <v>95.41396318155029</v>
      </c>
      <c r="G43" s="2"/>
      <c r="H43" s="15">
        <f t="shared" si="5"/>
        <v>8.912509381337409E-06</v>
      </c>
      <c r="I43" s="15">
        <f t="shared" si="6"/>
        <v>11.748975549395343</v>
      </c>
      <c r="J43" s="15">
        <f t="shared" si="7"/>
        <v>7.843762010912342</v>
      </c>
      <c r="K43" s="15">
        <f t="shared" si="8"/>
        <v>6.990760250723423E-05</v>
      </c>
      <c r="L43" s="15">
        <f t="shared" si="9"/>
        <v>92.15616808148515</v>
      </c>
    </row>
    <row r="44" spans="1:12" ht="12.75">
      <c r="A44" s="7">
        <v>11.6</v>
      </c>
      <c r="B44" s="6">
        <f t="shared" si="0"/>
        <v>4.779901264117951E-06</v>
      </c>
      <c r="C44" s="6">
        <f t="shared" si="4"/>
        <v>32.97445971173835</v>
      </c>
      <c r="D44" s="6">
        <f t="shared" si="1"/>
        <v>2.9433870848680446</v>
      </c>
      <c r="E44" s="6">
        <f t="shared" si="2"/>
        <v>1.4069099647749217E-05</v>
      </c>
      <c r="F44" s="6">
        <f t="shared" si="3"/>
        <v>97.05659884603232</v>
      </c>
      <c r="G44" s="2"/>
      <c r="H44" s="15">
        <f t="shared" si="5"/>
        <v>5.623413251903472E-06</v>
      </c>
      <c r="I44" s="15">
        <f t="shared" si="6"/>
        <v>18.620871366628716</v>
      </c>
      <c r="J44" s="15">
        <f t="shared" si="7"/>
        <v>5.096612146885801</v>
      </c>
      <c r="K44" s="15">
        <f t="shared" si="8"/>
        <v>2.8660356286609814E-05</v>
      </c>
      <c r="L44" s="15">
        <f t="shared" si="9"/>
        <v>94.90335919275792</v>
      </c>
    </row>
    <row r="45" spans="1:12" ht="12.75">
      <c r="A45" s="7">
        <v>11.8</v>
      </c>
      <c r="B45" s="6">
        <f t="shared" si="0"/>
        <v>3.015913808485377E-06</v>
      </c>
      <c r="C45" s="6">
        <f t="shared" si="4"/>
        <v>52.260996722217435</v>
      </c>
      <c r="D45" s="6">
        <f t="shared" si="1"/>
        <v>1.8775464315666386</v>
      </c>
      <c r="E45" s="6">
        <f t="shared" si="2"/>
        <v>5.66251820903427E-06</v>
      </c>
      <c r="F45" s="6">
        <f t="shared" si="3"/>
        <v>98.12244790591514</v>
      </c>
      <c r="G45" s="2"/>
      <c r="H45" s="15">
        <f t="shared" si="5"/>
        <v>3.5481338923357377E-06</v>
      </c>
      <c r="I45" s="15">
        <f t="shared" si="6"/>
        <v>29.512092266663963</v>
      </c>
      <c r="J45" s="15">
        <f t="shared" si="7"/>
        <v>3.277388764343801</v>
      </c>
      <c r="K45" s="15">
        <f t="shared" si="8"/>
        <v>1.1628614153128584E-05</v>
      </c>
      <c r="L45" s="15">
        <f t="shared" si="9"/>
        <v>96.72259960704204</v>
      </c>
    </row>
    <row r="46" spans="1:12" ht="12.75">
      <c r="A46" s="7">
        <v>12</v>
      </c>
      <c r="B46" s="6">
        <f t="shared" si="0"/>
        <v>1.9029129677830878E-06</v>
      </c>
      <c r="C46" s="6">
        <f t="shared" si="4"/>
        <v>82.82809793627462</v>
      </c>
      <c r="D46" s="6">
        <f t="shared" si="1"/>
        <v>1.1929174130373459</v>
      </c>
      <c r="E46" s="6">
        <f t="shared" si="2"/>
        <v>2.2700180147630193E-06</v>
      </c>
      <c r="F46" s="6">
        <f t="shared" si="3"/>
        <v>98.80708031694465</v>
      </c>
      <c r="G46" s="2"/>
      <c r="H46" s="15">
        <f t="shared" si="5"/>
        <v>2.238721138568339E-06</v>
      </c>
      <c r="I46" s="15">
        <f t="shared" si="6"/>
        <v>46.77351412871978</v>
      </c>
      <c r="J46" s="15">
        <f t="shared" si="7"/>
        <v>2.093209954043764</v>
      </c>
      <c r="K46" s="15">
        <f t="shared" si="8"/>
        <v>4.686113371579435E-06</v>
      </c>
      <c r="L46" s="15">
        <f t="shared" si="9"/>
        <v>97.90678535984287</v>
      </c>
    </row>
    <row r="47" spans="1:6" ht="12.75">
      <c r="A47" s="11"/>
      <c r="B47" s="6"/>
      <c r="C47" s="6"/>
      <c r="D47" s="6"/>
      <c r="E47" s="6"/>
      <c r="F47" s="6"/>
    </row>
    <row r="51" ht="12.75">
      <c r="L51" t="s">
        <v>8</v>
      </c>
    </row>
  </sheetData>
  <mergeCells count="1">
    <mergeCell ref="H2:L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" sqref="E1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portrait" paperSize="9" r:id="rId3"/>
  <legacyDrawing r:id="rId2"/>
  <oleObjects>
    <oleObject progId="Word.Document.8" shapeId="1820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Pan.</dc:creator>
  <cp:keywords/>
  <dc:description/>
  <cp:lastModifiedBy>Javier</cp:lastModifiedBy>
  <dcterms:created xsi:type="dcterms:W3CDTF">2002-03-26T23:21:58Z</dcterms:created>
  <dcterms:modified xsi:type="dcterms:W3CDTF">2011-03-24T09:56:52Z</dcterms:modified>
  <cp:category/>
  <cp:version/>
  <cp:contentType/>
  <cp:contentStatus/>
</cp:coreProperties>
</file>