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3755" activeTab="0"/>
  </bookViews>
  <sheets>
    <sheet name="Cálculos" sheetId="1" r:id="rId1"/>
    <sheet name="Fórmulas" sheetId="2" r:id="rId2"/>
  </sheets>
  <definedNames>
    <definedName name="alfa">'Cálculos'!$F$43</definedName>
    <definedName name="Cv">'Cálculos'!$C$6</definedName>
    <definedName name="desv">'Cálculos'!$C$5</definedName>
    <definedName name="I_1">'Cálculos'!$F$41</definedName>
    <definedName name="k">'Cálculos'!$F$30</definedName>
    <definedName name="ln_k">'Cálculos'!$F$29</definedName>
    <definedName name="med">'Cálculos'!$C$4</definedName>
    <definedName name="x">'Cálculos'!$J$4</definedName>
  </definedNames>
  <calcPr fullCalcOnLoad="1"/>
</workbook>
</file>

<file path=xl/comments1.xml><?xml version="1.0" encoding="utf-8"?>
<comments xmlns="http://schemas.openxmlformats.org/spreadsheetml/2006/main">
  <authors>
    <author>Marta</author>
  </authors>
  <commentList>
    <comment ref="L4" authorId="0">
      <text>
        <r>
          <rPr>
            <b/>
            <sz val="8"/>
            <rFont val="Tahoma"/>
            <family val="0"/>
          </rPr>
          <t>F(x) es la probabilidad de que se presente un valor menor que x</t>
        </r>
      </text>
    </comment>
  </commentList>
</comments>
</file>

<file path=xl/sharedStrings.xml><?xml version="1.0" encoding="utf-8"?>
<sst xmlns="http://schemas.openxmlformats.org/spreadsheetml/2006/main" count="51" uniqueCount="45">
  <si>
    <t>media</t>
  </si>
  <si>
    <t>Cv</t>
  </si>
  <si>
    <t>a0</t>
  </si>
  <si>
    <t>a1</t>
  </si>
  <si>
    <t>a2</t>
  </si>
  <si>
    <t>a3</t>
  </si>
  <si>
    <t>a4</t>
  </si>
  <si>
    <t>a5</t>
  </si>
  <si>
    <t>a6</t>
  </si>
  <si>
    <t>0.99 a 0.70</t>
  </si>
  <si>
    <t>0.70 a 0.30</t>
  </si>
  <si>
    <t>0.30 a 0.19</t>
  </si>
  <si>
    <t>j</t>
  </si>
  <si>
    <t>Suma......</t>
  </si>
  <si>
    <t>b0</t>
  </si>
  <si>
    <t>b2</t>
  </si>
  <si>
    <t>b1</t>
  </si>
  <si>
    <t>b3</t>
  </si>
  <si>
    <t>b4</t>
  </si>
  <si>
    <t>b5</t>
  </si>
  <si>
    <t>b6</t>
  </si>
  <si>
    <t>=ln(k)</t>
  </si>
  <si>
    <t>F(x)=</t>
  </si>
  <si>
    <t>desv típica</t>
  </si>
  <si>
    <t>k =</t>
  </si>
  <si>
    <t>x=</t>
  </si>
  <si>
    <t>Probabilidad de que se supere x=</t>
  </si>
  <si>
    <t>años</t>
  </si>
  <si>
    <t>––&gt;&gt;</t>
  </si>
  <si>
    <r>
      <t>Aplicación de la función SQRT ET MAX (según Zorraquino, 2004)</t>
    </r>
    <r>
      <rPr>
        <b/>
        <vertAlign val="superscript"/>
        <sz val="12"/>
        <rFont val="Arial"/>
        <family val="2"/>
      </rPr>
      <t>(1)</t>
    </r>
  </si>
  <si>
    <t xml:space="preserve">A partir del valor </t>
  </si>
  <si>
    <t>calcular el retorno</t>
  </si>
  <si>
    <t>A partir del retorno</t>
  </si>
  <si>
    <t>calcular el valor</t>
  </si>
  <si>
    <r>
      <t>a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* (ln(Cv))</t>
    </r>
    <r>
      <rPr>
        <b/>
        <vertAlign val="superscript"/>
        <sz val="8"/>
        <rFont val="Arial"/>
        <family val="2"/>
      </rPr>
      <t>j</t>
    </r>
  </si>
  <si>
    <r>
      <t>b</t>
    </r>
    <r>
      <rPr>
        <b/>
        <vertAlign val="subscript"/>
        <sz val="8"/>
        <rFont val="Arial"/>
        <family val="2"/>
      </rPr>
      <t>j</t>
    </r>
    <r>
      <rPr>
        <b/>
        <sz val="8"/>
        <rFont val="Arial"/>
        <family val="2"/>
      </rPr>
      <t xml:space="preserve"> * (ln(k))</t>
    </r>
    <r>
      <rPr>
        <b/>
        <vertAlign val="superscript"/>
        <sz val="8"/>
        <rFont val="Arial"/>
        <family val="2"/>
      </rPr>
      <t>j</t>
    </r>
  </si>
  <si>
    <r>
      <t>=ln(I</t>
    </r>
    <r>
      <rPr>
        <b/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)</t>
    </r>
  </si>
  <si>
    <r>
      <t>=I</t>
    </r>
    <r>
      <rPr>
        <b/>
        <vertAlign val="subscript"/>
        <sz val="8"/>
        <rFont val="Arial"/>
        <family val="2"/>
      </rPr>
      <t>1</t>
    </r>
  </si>
  <si>
    <r>
      <t>a</t>
    </r>
    <r>
      <rPr>
        <b/>
        <sz val="8"/>
        <rFont val="Arial"/>
        <family val="2"/>
      </rPr>
      <t>=</t>
    </r>
  </si>
  <si>
    <t>Cv :</t>
  </si>
  <si>
    <t>Introducir el dato en J4 y confirmar la entrada</t>
  </si>
  <si>
    <t>Retorno</t>
  </si>
  <si>
    <t>x</t>
  </si>
  <si>
    <t>Periodo de retorno=</t>
  </si>
  <si>
    <t>Rellenar solamente los números en azul: siempre C4 y C5; y J4 ó (J12 a J18)  según el cálculo deseado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</si>
</sst>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"/>
    <numFmt numFmtId="182" formatCode="0.000"/>
    <numFmt numFmtId="183" formatCode="0.0000"/>
    <numFmt numFmtId="184" formatCode="0.00000"/>
    <numFmt numFmtId="185" formatCode="0.00000000"/>
    <numFmt numFmtId="186" formatCode="0.00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0"/>
    </font>
    <font>
      <sz val="9"/>
      <name val="Arial Narrow"/>
      <family val="2"/>
    </font>
    <font>
      <b/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60"/>
      <name val="Arial"/>
      <family val="2"/>
    </font>
    <font>
      <b/>
      <sz val="8"/>
      <name val="Tahoma"/>
      <family val="0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8"/>
      <name val="Symbol"/>
      <family val="1"/>
    </font>
    <font>
      <b/>
      <sz val="10"/>
      <color indexed="10"/>
      <name val="Arial"/>
      <family val="2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Arial"/>
      <family val="2"/>
    </font>
    <font>
      <b/>
      <sz val="10"/>
      <color indexed="1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7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83" fontId="5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7" borderId="10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4" fillId="7" borderId="0" xfId="0" applyFont="1" applyFill="1" applyBorder="1" applyAlignment="1">
      <alignment/>
    </xf>
    <xf numFmtId="0" fontId="4" fillId="7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16" borderId="0" xfId="0" applyFont="1" applyFill="1" applyAlignment="1">
      <alignment/>
    </xf>
    <xf numFmtId="0" fontId="9" fillId="16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6" fillId="7" borderId="11" xfId="0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0" fillId="16" borderId="0" xfId="0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181" fontId="4" fillId="7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16" borderId="0" xfId="0" applyFont="1" applyFill="1" applyAlignment="1">
      <alignment/>
    </xf>
    <xf numFmtId="0" fontId="31" fillId="16" borderId="0" xfId="0" applyFont="1" applyFill="1" applyAlignment="1">
      <alignment horizontal="center"/>
    </xf>
    <xf numFmtId="184" fontId="6" fillId="7" borderId="12" xfId="0" applyNumberFormat="1" applyFont="1" applyFill="1" applyBorder="1" applyAlignment="1">
      <alignment horizontal="center"/>
    </xf>
    <xf numFmtId="183" fontId="6" fillId="7" borderId="13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2" fontId="1" fillId="0" borderId="0" xfId="0" applyNumberFormat="1" applyFont="1" applyAlignment="1">
      <alignment horizontal="center"/>
    </xf>
    <xf numFmtId="182" fontId="1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180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184" fontId="36" fillId="0" borderId="10" xfId="0" applyNumberFormat="1" applyFont="1" applyBorder="1" applyAlignment="1">
      <alignment horizontal="center"/>
    </xf>
    <xf numFmtId="181" fontId="36" fillId="0" borderId="10" xfId="0" applyNumberFormat="1" applyFont="1" applyBorder="1" applyAlignment="1">
      <alignment horizontal="center"/>
    </xf>
    <xf numFmtId="183" fontId="36" fillId="0" borderId="10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36" fillId="0" borderId="10" xfId="0" applyNumberFormat="1" applyFont="1" applyBorder="1" applyAlignment="1">
      <alignment horizontal="center"/>
    </xf>
    <xf numFmtId="182" fontId="33" fillId="0" borderId="0" xfId="0" applyNumberFormat="1" applyFont="1" applyAlignment="1">
      <alignment horizontal="center"/>
    </xf>
    <xf numFmtId="0" fontId="33" fillId="0" borderId="0" xfId="0" applyFont="1" applyFill="1" applyBorder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3" fillId="7" borderId="10" xfId="0" applyFont="1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9" fillId="7" borderId="10" xfId="0" applyFont="1" applyFill="1" applyBorder="1" applyAlignment="1">
      <alignment horizontal="right"/>
    </xf>
    <xf numFmtId="0" fontId="38" fillId="0" borderId="13" xfId="0" applyFont="1" applyBorder="1" applyAlignment="1">
      <alignment horizontal="center"/>
    </xf>
    <xf numFmtId="180" fontId="36" fillId="0" borderId="13" xfId="0" applyNumberFormat="1" applyFont="1" applyBorder="1" applyAlignment="1">
      <alignment horizontal="center"/>
    </xf>
    <xf numFmtId="2" fontId="36" fillId="0" borderId="13" xfId="0" applyNumberFormat="1" applyFont="1" applyBorder="1" applyAlignment="1">
      <alignment horizontal="center"/>
    </xf>
    <xf numFmtId="0" fontId="37" fillId="0" borderId="16" xfId="0" applyFont="1" applyBorder="1" applyAlignment="1">
      <alignment horizontal="right"/>
    </xf>
    <xf numFmtId="0" fontId="37" fillId="0" borderId="16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1" fillId="7" borderId="0" xfId="0" applyFont="1" applyFill="1" applyAlignment="1">
      <alignment horizontal="center"/>
    </xf>
    <xf numFmtId="0" fontId="31" fillId="7" borderId="0" xfId="0" applyFont="1" applyFill="1" applyAlignment="1">
      <alignment horizontal="right"/>
    </xf>
    <xf numFmtId="0" fontId="6" fillId="7" borderId="0" xfId="0" applyFont="1" applyFill="1" applyAlignment="1">
      <alignment horizontal="center"/>
    </xf>
    <xf numFmtId="183" fontId="0" fillId="0" borderId="0" xfId="0" applyNumberFormat="1" applyFill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left"/>
    </xf>
    <xf numFmtId="182" fontId="45" fillId="7" borderId="10" xfId="0" applyNumberFormat="1" applyFont="1" applyFill="1" applyBorder="1" applyAlignment="1">
      <alignment horizontal="center"/>
    </xf>
    <xf numFmtId="184" fontId="45" fillId="7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40</xdr:row>
      <xdr:rowOff>0</xdr:rowOff>
    </xdr:from>
    <xdr:to>
      <xdr:col>12</xdr:col>
      <xdr:colOff>352425</xdr:colOff>
      <xdr:row>43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0" y="6753225"/>
          <a:ext cx="3143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Zorraquino, C (2004).- "La función SQRT-ET max". 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Revista de Obras Públicas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3447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33-37</a:t>
          </a:r>
        </a:p>
      </xdr:txBody>
    </xdr:sp>
    <xdr:clientData/>
  </xdr:twoCellAnchor>
  <xdr:twoCellAnchor>
    <xdr:from>
      <xdr:col>4</xdr:col>
      <xdr:colOff>104775</xdr:colOff>
      <xdr:row>11</xdr:row>
      <xdr:rowOff>76200</xdr:rowOff>
    </xdr:from>
    <xdr:to>
      <xdr:col>8</xdr:col>
      <xdr:colOff>581025</xdr:colOff>
      <xdr:row>18</xdr:row>
      <xdr:rowOff>0</xdr:rowOff>
    </xdr:to>
    <xdr:sp>
      <xdr:nvSpPr>
        <xdr:cNvPr id="2" name="TextBox 17"/>
        <xdr:cNvSpPr txBox="1">
          <a:spLocks noChangeArrowheads="1"/>
        </xdr:cNvSpPr>
      </xdr:nvSpPr>
      <xdr:spPr>
        <a:xfrm>
          <a:off x="1581150" y="2009775"/>
          <a:ext cx="2171700" cy="1323975"/>
        </a:xfrm>
        <a:prstGeom prst="rect">
          <a:avLst/>
        </a:prstGeom>
        <a:solidFill>
          <a:srgbClr val="FCEB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- Si se desea, cambiar los periodos de retorno entre J12 y J18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(El retorno no puede ser &lt;2,5 años)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 - Si estamos editando alguna celda, confirmar la entrada (INTRO)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antes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de picar en la flecha verde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104775</xdr:colOff>
      <xdr:row>11</xdr:row>
      <xdr:rowOff>85725</xdr:rowOff>
    </xdr:from>
    <xdr:to>
      <xdr:col>10</xdr:col>
      <xdr:colOff>657225</xdr:colOff>
      <xdr:row>17</xdr:row>
      <xdr:rowOff>9525</xdr:rowOff>
    </xdr:to>
    <xdr:grpSp>
      <xdr:nvGrpSpPr>
        <xdr:cNvPr id="3" name="Group 20"/>
        <xdr:cNvGrpSpPr>
          <a:grpSpLocks/>
        </xdr:cNvGrpSpPr>
      </xdr:nvGrpSpPr>
      <xdr:grpSpPr>
        <a:xfrm>
          <a:off x="4695825" y="2019300"/>
          <a:ext cx="552450" cy="1123950"/>
          <a:chOff x="504" y="244"/>
          <a:chExt cx="47" cy="119"/>
        </a:xfrm>
        <a:solidFill>
          <a:srgbClr val="FFFFFF"/>
        </a:solidFill>
      </xdr:grpSpPr>
      <xdr:sp macro="[0]!calcula">
        <xdr:nvSpPr>
          <xdr:cNvPr id="4" name="AutoShape 14"/>
          <xdr:cNvSpPr>
            <a:spLocks/>
          </xdr:cNvSpPr>
        </xdr:nvSpPr>
        <xdr:spPr>
          <a:xfrm>
            <a:off x="504" y="244"/>
            <a:ext cx="47" cy="119"/>
          </a:xfrm>
          <a:prstGeom prst="rightArrow">
            <a:avLst/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9</xdr:row>
      <xdr:rowOff>9525</xdr:rowOff>
    </xdr:from>
    <xdr:to>
      <xdr:col>2</xdr:col>
      <xdr:colOff>400050</xdr:colOff>
      <xdr:row>14</xdr:row>
      <xdr:rowOff>57150</xdr:rowOff>
    </xdr:to>
    <xdr:sp>
      <xdr:nvSpPr>
        <xdr:cNvPr id="6" name="AutoShape 21"/>
        <xdr:cNvSpPr>
          <a:spLocks/>
        </xdr:cNvSpPr>
      </xdr:nvSpPr>
      <xdr:spPr>
        <a:xfrm flipH="1" flipV="1">
          <a:off x="200025" y="1543050"/>
          <a:ext cx="1085850" cy="1047750"/>
        </a:xfrm>
        <a:prstGeom prst="wedgeRoundRectCallout">
          <a:avLst>
            <a:gd name="adj1" fmla="val -30703"/>
            <a:gd name="adj2" fmla="val 73634"/>
          </a:avLst>
        </a:prstGeom>
        <a:solidFill>
          <a:srgbClr val="F9F1C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Atención:</a:t>
          </a:r>
          <a:r>
            <a:rPr lang="en-US" cap="none" sz="800" b="0" i="0" u="none" baseline="0"/>
            <a:t> Funciona para </a:t>
          </a:r>
          <a:r>
            <a:rPr lang="en-US" cap="none" sz="800" b="1" i="0" u="none" baseline="0"/>
            <a:t>Cv</a:t>
          </a:r>
          <a:r>
            <a:rPr lang="en-US" cap="none" sz="800" b="0" i="0" u="none" baseline="0"/>
            <a:t> </a:t>
          </a:r>
          <a:r>
            <a:rPr lang="en-US" cap="none" sz="800" b="1" i="0" u="none" baseline="0"/>
            <a:t>entre 0,99 y 0,19</a:t>
          </a:r>
          <a:r>
            <a:rPr lang="en-US" cap="none" sz="800" b="0" i="0" u="none" baseline="0"/>
            <a:t> 
(Ver coeficientes en </a:t>
          </a:r>
          <a:r>
            <a:rPr lang="en-US" cap="none" sz="800" b="1" i="0" u="none" baseline="0">
              <a:solidFill>
                <a:srgbClr val="008000"/>
              </a:solidFill>
            </a:rPr>
            <a:t>verde,</a:t>
          </a:r>
          <a:r>
            <a:rPr lang="en-US" cap="none" sz="800" b="0" i="0" u="none" baseline="0"/>
            <a:t> líneas 22 a 39)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57"/>
  <sheetViews>
    <sheetView tabSelected="1" zoomScalePageLayoutView="0" workbookViewId="0" topLeftCell="A1">
      <selection activeCell="L12" sqref="L12:L18"/>
    </sheetView>
  </sheetViews>
  <sheetFormatPr defaultColWidth="11.421875" defaultRowHeight="12.75"/>
  <cols>
    <col min="1" max="1" width="1.7109375" style="0" customWidth="1"/>
    <col min="2" max="2" width="11.57421875" style="0" customWidth="1"/>
    <col min="3" max="3" width="7.8515625" style="1" customWidth="1"/>
    <col min="4" max="4" width="0.9921875" style="0" customWidth="1"/>
    <col min="5" max="5" width="6.57421875" style="0" customWidth="1"/>
    <col min="6" max="6" width="10.28125" style="1" customWidth="1"/>
    <col min="7" max="7" width="6.57421875" style="0" customWidth="1"/>
    <col min="8" max="8" width="2.00390625" style="0" customWidth="1"/>
    <col min="9" max="9" width="10.7109375" style="1" customWidth="1"/>
    <col min="10" max="10" width="10.57421875" style="1" customWidth="1"/>
    <col min="11" max="11" width="10.7109375" style="1" customWidth="1"/>
    <col min="12" max="12" width="10.8515625" style="0" customWidth="1"/>
    <col min="13" max="13" width="10.28125" style="0" customWidth="1"/>
    <col min="14" max="14" width="7.00390625" style="0" customWidth="1"/>
  </cols>
  <sheetData>
    <row r="1" spans="1:13" ht="21" customHeight="1">
      <c r="A1" s="10"/>
      <c r="B1" s="10"/>
      <c r="C1" s="13" t="s">
        <v>29</v>
      </c>
      <c r="D1" s="13"/>
      <c r="E1" s="13"/>
      <c r="F1" s="13"/>
      <c r="G1" s="10"/>
      <c r="H1" s="10"/>
      <c r="I1" s="11"/>
      <c r="J1" s="11"/>
      <c r="K1" s="11"/>
      <c r="L1" s="10"/>
      <c r="M1" s="10"/>
    </row>
    <row r="2" spans="2:4" ht="20.25" customHeight="1">
      <c r="B2" s="67" t="s">
        <v>44</v>
      </c>
      <c r="D2" s="26"/>
    </row>
    <row r="3" spans="4:11" ht="13.5" thickBot="1">
      <c r="D3" s="30"/>
      <c r="I3" s="33" t="s">
        <v>40</v>
      </c>
      <c r="K3" s="12"/>
    </row>
    <row r="4" spans="2:13" ht="16.5" thickBot="1">
      <c r="B4" s="8" t="s">
        <v>0</v>
      </c>
      <c r="C4" s="9">
        <v>34.1</v>
      </c>
      <c r="D4" s="30"/>
      <c r="E4" s="10"/>
      <c r="F4" s="68"/>
      <c r="G4" s="69" t="s">
        <v>30</v>
      </c>
      <c r="I4" s="14" t="s">
        <v>25</v>
      </c>
      <c r="J4" s="9">
        <v>70</v>
      </c>
      <c r="K4" s="23" t="s">
        <v>28</v>
      </c>
      <c r="L4" s="28" t="s">
        <v>22</v>
      </c>
      <c r="M4" s="38">
        <f>EXP(-k*(1+SQRT(alfa*x))*EXP(-SQRT(alfa*x)))</f>
        <v>0.9962939531719592</v>
      </c>
    </row>
    <row r="5" spans="2:13" ht="15.75">
      <c r="B5" s="8" t="s">
        <v>23</v>
      </c>
      <c r="C5" s="9">
        <v>8</v>
      </c>
      <c r="D5" s="30"/>
      <c r="E5" s="10"/>
      <c r="F5" s="68"/>
      <c r="G5" s="69" t="s">
        <v>31</v>
      </c>
      <c r="I5"/>
      <c r="J5" s="19"/>
      <c r="K5" s="20"/>
      <c r="L5" s="21" t="s">
        <v>26</v>
      </c>
      <c r="M5" s="39">
        <f>1-M4</f>
        <v>0.0037060468280407655</v>
      </c>
    </row>
    <row r="6" spans="2:14" ht="15.75">
      <c r="B6" t="s">
        <v>1</v>
      </c>
      <c r="C6" s="2">
        <f>desv/med</f>
        <v>0.2346041055718475</v>
      </c>
      <c r="D6" s="30"/>
      <c r="E6" s="34"/>
      <c r="F6" s="35"/>
      <c r="I6"/>
      <c r="J6" s="19"/>
      <c r="K6" s="20"/>
      <c r="L6" s="76" t="s">
        <v>43</v>
      </c>
      <c r="M6" s="32">
        <f>1/M5</f>
        <v>269.82929423173505</v>
      </c>
      <c r="N6" s="77" t="s">
        <v>27</v>
      </c>
    </row>
    <row r="7" spans="1:13" ht="6" customHeight="1">
      <c r="A7" s="26"/>
      <c r="B7" s="26"/>
      <c r="C7" s="71"/>
      <c r="D7" s="30"/>
      <c r="E7" s="34"/>
      <c r="F7" s="35"/>
      <c r="I7" s="20"/>
      <c r="J7" s="21"/>
      <c r="K7" s="31"/>
      <c r="L7" s="22"/>
      <c r="M7" s="1"/>
    </row>
    <row r="8" spans="1:14" ht="4.5" customHeight="1">
      <c r="A8" s="26"/>
      <c r="B8" s="24"/>
      <c r="C8" s="25"/>
      <c r="D8" s="17"/>
      <c r="E8" s="36"/>
      <c r="F8" s="37"/>
      <c r="G8" s="17"/>
      <c r="H8" s="17"/>
      <c r="I8" s="17"/>
      <c r="J8" s="18"/>
      <c r="K8" s="18"/>
      <c r="L8" s="18"/>
      <c r="M8" s="17"/>
      <c r="N8" s="17"/>
    </row>
    <row r="9" spans="3:12" ht="7.5" customHeight="1">
      <c r="C9" s="2"/>
      <c r="D9" s="30"/>
      <c r="F9" s="35"/>
      <c r="L9" s="1"/>
    </row>
    <row r="10" spans="3:9" ht="15.75">
      <c r="C10" s="2"/>
      <c r="D10" s="30"/>
      <c r="E10" s="10"/>
      <c r="F10" s="68"/>
      <c r="G10" s="69" t="s">
        <v>32</v>
      </c>
      <c r="I10" s="33"/>
    </row>
    <row r="11" spans="3:12" ht="15.75">
      <c r="C11" s="2"/>
      <c r="D11" s="30"/>
      <c r="E11" s="10"/>
      <c r="F11" s="70"/>
      <c r="G11" s="69" t="s">
        <v>33</v>
      </c>
      <c r="I11" s="33"/>
      <c r="J11" s="14" t="s">
        <v>41</v>
      </c>
      <c r="L11" s="72" t="s">
        <v>42</v>
      </c>
    </row>
    <row r="12" spans="3:13" ht="15.75" customHeight="1">
      <c r="C12" s="2"/>
      <c r="D12" s="30"/>
      <c r="F12" s="19"/>
      <c r="I12" s="23"/>
      <c r="J12" s="9">
        <v>5</v>
      </c>
      <c r="L12" s="32"/>
      <c r="M12" s="78"/>
    </row>
    <row r="13" spans="2:13" s="26" customFormat="1" ht="15.75" customHeight="1">
      <c r="B13" s="24"/>
      <c r="C13" s="25"/>
      <c r="D13" s="17"/>
      <c r="E13" s="24"/>
      <c r="F13" s="25"/>
      <c r="G13" s="24"/>
      <c r="H13" s="24"/>
      <c r="I13" s="25"/>
      <c r="J13" s="9">
        <v>10</v>
      </c>
      <c r="K13" s="25"/>
      <c r="L13" s="32"/>
      <c r="M13" s="79"/>
    </row>
    <row r="14" spans="2:13" s="26" customFormat="1" ht="15.75" customHeight="1">
      <c r="B14" s="24"/>
      <c r="C14" s="25"/>
      <c r="D14" s="17"/>
      <c r="E14" s="24"/>
      <c r="F14" s="25"/>
      <c r="G14" s="24"/>
      <c r="H14" s="24"/>
      <c r="I14" s="25"/>
      <c r="J14" s="9">
        <v>25</v>
      </c>
      <c r="K14" s="25"/>
      <c r="L14" s="32"/>
      <c r="M14" s="24"/>
    </row>
    <row r="15" spans="2:13" s="26" customFormat="1" ht="15.75" customHeight="1">
      <c r="B15" s="24"/>
      <c r="C15" s="25"/>
      <c r="D15" s="17"/>
      <c r="E15" s="24"/>
      <c r="F15" s="25"/>
      <c r="G15" s="24"/>
      <c r="H15" s="24"/>
      <c r="I15" s="25"/>
      <c r="J15" s="9">
        <v>50</v>
      </c>
      <c r="K15" s="25"/>
      <c r="L15" s="32"/>
      <c r="M15" s="24"/>
    </row>
    <row r="16" spans="2:13" s="26" customFormat="1" ht="15.75" customHeight="1">
      <c r="B16" s="24"/>
      <c r="C16" s="25"/>
      <c r="D16" s="17"/>
      <c r="E16" s="24"/>
      <c r="F16" s="25"/>
      <c r="G16" s="24"/>
      <c r="H16" s="24"/>
      <c r="I16" s="25"/>
      <c r="J16" s="9">
        <v>100</v>
      </c>
      <c r="K16" s="25"/>
      <c r="L16" s="32"/>
      <c r="M16" s="24"/>
    </row>
    <row r="17" spans="2:13" s="26" customFormat="1" ht="15.75" customHeight="1">
      <c r="B17" s="24"/>
      <c r="C17" s="25"/>
      <c r="D17" s="17"/>
      <c r="E17" s="24"/>
      <c r="F17" s="25"/>
      <c r="G17" s="24"/>
      <c r="H17" s="24"/>
      <c r="I17" s="25"/>
      <c r="J17" s="9">
        <v>200</v>
      </c>
      <c r="K17" s="25"/>
      <c r="L17" s="32"/>
      <c r="M17" s="24"/>
    </row>
    <row r="18" spans="2:13" s="26" customFormat="1" ht="15.75" customHeight="1">
      <c r="B18" s="24"/>
      <c r="C18" s="25"/>
      <c r="D18" s="17"/>
      <c r="E18" s="24"/>
      <c r="F18" s="25"/>
      <c r="G18" s="24"/>
      <c r="H18" s="24"/>
      <c r="I18" s="25"/>
      <c r="J18" s="9">
        <v>500</v>
      </c>
      <c r="K18" s="25"/>
      <c r="L18" s="32"/>
      <c r="M18" s="24"/>
    </row>
    <row r="19" spans="2:13" s="26" customFormat="1" ht="12.75">
      <c r="B19" s="24"/>
      <c r="C19" s="25"/>
      <c r="D19" s="17"/>
      <c r="E19" s="24"/>
      <c r="F19" s="25"/>
      <c r="G19" s="24"/>
      <c r="H19" s="24"/>
      <c r="I19" s="73"/>
      <c r="J19" s="25"/>
      <c r="K19" s="25"/>
      <c r="L19" s="24"/>
      <c r="M19" s="24"/>
    </row>
    <row r="20" spans="1:14" ht="5.25" customHeight="1">
      <c r="A20" s="30"/>
      <c r="B20" s="17"/>
      <c r="C20" s="18"/>
      <c r="D20" s="17"/>
      <c r="E20" s="17"/>
      <c r="F20" s="18"/>
      <c r="G20" s="17"/>
      <c r="H20" s="17"/>
      <c r="I20" s="18"/>
      <c r="J20" s="18"/>
      <c r="K20" s="18"/>
      <c r="L20" s="17"/>
      <c r="M20" s="17"/>
      <c r="N20" s="30"/>
    </row>
    <row r="21" spans="5:12" ht="13.5" thickBot="1">
      <c r="E21" s="40" t="s">
        <v>12</v>
      </c>
      <c r="F21" s="40" t="s">
        <v>34</v>
      </c>
      <c r="G21" s="40"/>
      <c r="H21" s="40"/>
      <c r="I21" s="65" t="s">
        <v>39</v>
      </c>
      <c r="J21" s="66" t="s">
        <v>9</v>
      </c>
      <c r="K21" s="66" t="s">
        <v>10</v>
      </c>
      <c r="L21" s="66" t="s">
        <v>11</v>
      </c>
    </row>
    <row r="22" spans="3:12" ht="12.75">
      <c r="C22" s="2"/>
      <c r="E22" s="41">
        <v>0</v>
      </c>
      <c r="F22" s="42">
        <f>IF(Cv&lt;0.3,L22*(LN(Cv))^E22,IF(Cv&lt;0.7,K22*(LN(Cv))^E22,J22*(LN(Cv))^E22))</f>
        <v>-1765.864939</v>
      </c>
      <c r="G22" s="42"/>
      <c r="H22" s="43"/>
      <c r="I22" s="62" t="s">
        <v>2</v>
      </c>
      <c r="J22" s="63">
        <v>1.318614521</v>
      </c>
      <c r="K22" s="63">
        <v>1.801512523</v>
      </c>
      <c r="L22" s="64">
        <v>-1765.864939</v>
      </c>
    </row>
    <row r="23" spans="3:12" ht="12.75">
      <c r="C23" s="2"/>
      <c r="E23" s="41">
        <v>1</v>
      </c>
      <c r="F23" s="42">
        <f aca="true" t="shared" si="0" ref="F23:F28">IF(Cv&lt;0.3,L23*(LN(Cv))^E23,IF(Cv&lt;0.7,K23*(LN(Cv))^E23,J23*(LN(Cv))^E23))</f>
        <v>10497.814600654026</v>
      </c>
      <c r="G23" s="42"/>
      <c r="H23" s="43"/>
      <c r="I23" s="44" t="s">
        <v>3</v>
      </c>
      <c r="J23" s="47">
        <v>-3.164627686</v>
      </c>
      <c r="K23" s="45">
        <v>2.473760587</v>
      </c>
      <c r="L23" s="48">
        <v>-7240.59199</v>
      </c>
    </row>
    <row r="24" spans="3:12" ht="12.75">
      <c r="C24" s="2"/>
      <c r="E24" s="41">
        <v>2</v>
      </c>
      <c r="F24" s="42">
        <f t="shared" si="0"/>
        <v>-24774.192410249132</v>
      </c>
      <c r="G24" s="42"/>
      <c r="H24" s="43"/>
      <c r="I24" s="44" t="s">
        <v>4</v>
      </c>
      <c r="J24" s="47">
        <v>-1.595524397</v>
      </c>
      <c r="K24" s="45">
        <v>23.55620019</v>
      </c>
      <c r="L24" s="48">
        <v>-11785.55015</v>
      </c>
    </row>
    <row r="25" spans="3:12" ht="12.75">
      <c r="C25" s="2"/>
      <c r="E25" s="41">
        <v>3</v>
      </c>
      <c r="F25" s="42">
        <f t="shared" si="0"/>
        <v>29069.06828336979</v>
      </c>
      <c r="G25" s="42"/>
      <c r="H25" s="43"/>
      <c r="I25" s="44" t="s">
        <v>5</v>
      </c>
      <c r="J25" s="47">
        <v>-6.269110853</v>
      </c>
      <c r="K25" s="45">
        <v>49.9572738</v>
      </c>
      <c r="L25" s="48">
        <v>-9537.985174</v>
      </c>
    </row>
    <row r="26" spans="3:12" ht="12.75">
      <c r="C26" s="2"/>
      <c r="E26" s="41">
        <v>4</v>
      </c>
      <c r="F26" s="42">
        <f t="shared" si="0"/>
        <v>-16942.988916160168</v>
      </c>
      <c r="G26" s="42"/>
      <c r="H26" s="43"/>
      <c r="I26" s="44" t="s">
        <v>6</v>
      </c>
      <c r="J26" s="49">
        <v>-11.31766964</v>
      </c>
      <c r="K26" s="45">
        <v>59.77563587</v>
      </c>
      <c r="L26" s="48">
        <v>-3834.341011</v>
      </c>
    </row>
    <row r="27" spans="3:12" ht="12.75">
      <c r="C27" s="2"/>
      <c r="E27" s="41">
        <v>5</v>
      </c>
      <c r="F27" s="42">
        <f t="shared" si="0"/>
        <v>3925.14938506818</v>
      </c>
      <c r="G27" s="42"/>
      <c r="H27" s="43"/>
      <c r="I27" s="44" t="s">
        <v>7</v>
      </c>
      <c r="J27" s="49">
        <v>-22.697555</v>
      </c>
      <c r="K27" s="45">
        <v>35.69687628</v>
      </c>
      <c r="L27" s="46">
        <v>-612.6777022</v>
      </c>
    </row>
    <row r="28" spans="5:16" ht="13.5" thickBot="1">
      <c r="E28" s="41">
        <v>6</v>
      </c>
      <c r="F28" s="50">
        <f t="shared" si="0"/>
        <v>0</v>
      </c>
      <c r="G28" s="50"/>
      <c r="H28" s="51"/>
      <c r="I28" s="44" t="s">
        <v>8</v>
      </c>
      <c r="J28" s="49">
        <v>-22.06634469</v>
      </c>
      <c r="K28" s="45">
        <v>8.505712707</v>
      </c>
      <c r="L28" s="52">
        <v>0</v>
      </c>
      <c r="P28" s="29"/>
    </row>
    <row r="29" spans="2:12" ht="12.75">
      <c r="B29" s="3"/>
      <c r="D29" s="15"/>
      <c r="E29" s="6" t="s">
        <v>13</v>
      </c>
      <c r="F29" s="53">
        <f>SUM(F22:F28)</f>
        <v>8.986003682697628</v>
      </c>
      <c r="G29" s="54" t="s">
        <v>21</v>
      </c>
      <c r="H29" s="54"/>
      <c r="I29" s="55"/>
      <c r="J29" s="56"/>
      <c r="K29" s="56"/>
      <c r="L29" s="56"/>
    </row>
    <row r="30" spans="4:12" ht="12.75">
      <c r="D30" s="16"/>
      <c r="E30" s="57" t="s">
        <v>24</v>
      </c>
      <c r="F30" s="74">
        <f>EXP(ln_k)</f>
        <v>7990.460588334026</v>
      </c>
      <c r="G30" s="55"/>
      <c r="H30" s="54"/>
      <c r="I30" s="55"/>
      <c r="J30" s="56"/>
      <c r="K30" s="56"/>
      <c r="L30" s="56"/>
    </row>
    <row r="31" spans="4:12" ht="6" customHeight="1">
      <c r="D31" s="16"/>
      <c r="E31" s="55"/>
      <c r="F31" s="56"/>
      <c r="G31" s="55"/>
      <c r="H31" s="55"/>
      <c r="I31" s="55"/>
      <c r="J31" s="56"/>
      <c r="K31" s="56"/>
      <c r="L31" s="56"/>
    </row>
    <row r="32" spans="4:12" ht="13.5" thickBot="1">
      <c r="D32" s="15"/>
      <c r="E32" s="40" t="s">
        <v>12</v>
      </c>
      <c r="F32" s="40" t="s">
        <v>35</v>
      </c>
      <c r="G32" s="40"/>
      <c r="H32" s="40"/>
      <c r="I32" s="65" t="s">
        <v>39</v>
      </c>
      <c r="J32" s="66" t="s">
        <v>9</v>
      </c>
      <c r="K32" s="66" t="s">
        <v>10</v>
      </c>
      <c r="L32" s="66" t="s">
        <v>11</v>
      </c>
    </row>
    <row r="33" spans="4:12" ht="12.75">
      <c r="D33" s="15"/>
      <c r="E33" s="41">
        <v>0</v>
      </c>
      <c r="F33" s="6">
        <f aca="true" t="shared" si="1" ref="F33:F39">IF(Cv&lt;0.3,L33*ln_k^E33,IF(Cv&lt;0.7,K33*ln_k^E33,J33*ln_k^E33))</f>
        <v>-0.931508488</v>
      </c>
      <c r="G33" s="6"/>
      <c r="H33" s="55"/>
      <c r="I33" s="44" t="s">
        <v>14</v>
      </c>
      <c r="J33" s="45">
        <v>2.307318543</v>
      </c>
      <c r="K33" s="45">
        <v>2.342696882</v>
      </c>
      <c r="L33" s="45">
        <v>-0.931508488</v>
      </c>
    </row>
    <row r="34" spans="4:12" ht="12.75">
      <c r="D34" s="15"/>
      <c r="E34" s="41">
        <v>1</v>
      </c>
      <c r="F34" s="6">
        <f t="shared" si="1"/>
        <v>19.380196508183733</v>
      </c>
      <c r="G34" s="6"/>
      <c r="H34" s="55"/>
      <c r="I34" s="44" t="s">
        <v>16</v>
      </c>
      <c r="J34" s="45">
        <v>-0.136673609</v>
      </c>
      <c r="K34" s="45">
        <v>-0.149784237</v>
      </c>
      <c r="L34" s="45">
        <v>2.156709166</v>
      </c>
    </row>
    <row r="35" spans="4:12" ht="12.75">
      <c r="D35" s="15"/>
      <c r="E35" s="41">
        <v>2</v>
      </c>
      <c r="F35" s="6">
        <f t="shared" si="1"/>
        <v>-62.96509945502035</v>
      </c>
      <c r="G35" s="6"/>
      <c r="H35" s="55"/>
      <c r="I35" s="44" t="s">
        <v>15</v>
      </c>
      <c r="J35" s="45">
        <v>-0.075035627</v>
      </c>
      <c r="K35" s="45">
        <v>-0.099311975</v>
      </c>
      <c r="L35" s="45">
        <v>-0.779770335</v>
      </c>
    </row>
    <row r="36" spans="4:12" ht="12.75">
      <c r="D36" s="15"/>
      <c r="E36" s="41">
        <v>3</v>
      </c>
      <c r="F36" s="6">
        <f t="shared" si="1"/>
        <v>81.96589762585216</v>
      </c>
      <c r="G36" s="6"/>
      <c r="H36" s="55"/>
      <c r="I36" s="44" t="s">
        <v>17</v>
      </c>
      <c r="J36" s="45">
        <v>-0.013464311</v>
      </c>
      <c r="K36" s="45">
        <v>0.003444122</v>
      </c>
      <c r="L36" s="45">
        <v>0.112962273</v>
      </c>
    </row>
    <row r="37" spans="4:12" ht="12.75">
      <c r="D37" s="15"/>
      <c r="E37" s="41">
        <v>4</v>
      </c>
      <c r="F37" s="6">
        <f t="shared" si="1"/>
        <v>-60.90239264932757</v>
      </c>
      <c r="G37" s="6"/>
      <c r="H37" s="55"/>
      <c r="I37" s="44" t="s">
        <v>18</v>
      </c>
      <c r="J37" s="45">
        <v>0.003228029</v>
      </c>
      <c r="K37" s="45">
        <v>0.001013501</v>
      </c>
      <c r="L37" s="45">
        <v>-0.009340454</v>
      </c>
    </row>
    <row r="38" spans="4:12" ht="12.75">
      <c r="D38" s="15"/>
      <c r="E38" s="41">
        <v>5</v>
      </c>
      <c r="F38" s="6">
        <f t="shared" si="1"/>
        <v>24.13351249943563</v>
      </c>
      <c r="G38" s="6"/>
      <c r="H38" s="55"/>
      <c r="I38" s="44" t="s">
        <v>19</v>
      </c>
      <c r="J38" s="45">
        <v>0.00052124</v>
      </c>
      <c r="K38" s="45">
        <v>-0.00014141</v>
      </c>
      <c r="L38" s="45">
        <v>0.000411896</v>
      </c>
    </row>
    <row r="39" spans="4:12" ht="13.5" thickBot="1">
      <c r="D39" s="15"/>
      <c r="E39" s="58">
        <v>6</v>
      </c>
      <c r="F39" s="59">
        <f t="shared" si="1"/>
        <v>-3.968293913141105</v>
      </c>
      <c r="G39" s="59"/>
      <c r="H39" s="60"/>
      <c r="I39" s="44" t="s">
        <v>20</v>
      </c>
      <c r="J39" s="45">
        <v>-0.0001409</v>
      </c>
      <c r="K39" s="45">
        <v>5.49271E-06</v>
      </c>
      <c r="L39" s="45">
        <v>-7.5371E-06</v>
      </c>
    </row>
    <row r="40" spans="4:12" ht="12.75">
      <c r="D40" s="15"/>
      <c r="E40" s="6" t="s">
        <v>13</v>
      </c>
      <c r="F40" s="53">
        <f>SUM(F33:F39)</f>
        <v>-3.287687872017491</v>
      </c>
      <c r="G40" s="54" t="s">
        <v>36</v>
      </c>
      <c r="H40" s="55"/>
      <c r="I40" s="56"/>
      <c r="J40" s="56"/>
      <c r="K40" s="56"/>
      <c r="L40" s="55"/>
    </row>
    <row r="41" spans="4:12" ht="12.75">
      <c r="D41" s="15"/>
      <c r="E41" s="41"/>
      <c r="F41" s="53">
        <f>EXP(F40)</f>
        <v>0.03734008471899504</v>
      </c>
      <c r="G41" s="54" t="s">
        <v>37</v>
      </c>
      <c r="H41" s="55"/>
      <c r="I41" s="56"/>
      <c r="J41" s="56"/>
      <c r="K41" s="56"/>
      <c r="L41" s="55"/>
    </row>
    <row r="42" spans="4:12" ht="3" customHeight="1">
      <c r="D42" s="16"/>
      <c r="E42" s="56"/>
      <c r="F42" s="55"/>
      <c r="G42" s="55"/>
      <c r="H42" s="55"/>
      <c r="I42" s="56"/>
      <c r="J42" s="56"/>
      <c r="K42" s="56"/>
      <c r="L42" s="55"/>
    </row>
    <row r="43" spans="4:12" ht="12.75" customHeight="1">
      <c r="D43" s="16"/>
      <c r="E43" s="61" t="s">
        <v>38</v>
      </c>
      <c r="F43" s="75">
        <f>k*I_1/(1-EXP(-k))/2/med</f>
        <v>4.374845679064274</v>
      </c>
      <c r="G43" s="6"/>
      <c r="H43" s="55"/>
      <c r="I43" s="56"/>
      <c r="J43" s="56"/>
      <c r="K43" s="56"/>
      <c r="L43" s="55"/>
    </row>
    <row r="44" spans="5:12" ht="12.75">
      <c r="E44" s="55"/>
      <c r="F44" s="55"/>
      <c r="G44" s="7"/>
      <c r="H44" s="55"/>
      <c r="I44" s="56"/>
      <c r="J44" s="56"/>
      <c r="K44" s="56"/>
      <c r="L44" s="55"/>
    </row>
    <row r="45" spans="5:12" ht="12.75">
      <c r="E45" s="55"/>
      <c r="F45" s="56"/>
      <c r="G45" s="55"/>
      <c r="H45" s="55"/>
      <c r="I45" s="56"/>
      <c r="J45" s="56"/>
      <c r="K45" s="56"/>
      <c r="L45" s="55"/>
    </row>
    <row r="46" spans="5:12" ht="12.75">
      <c r="E46" s="55"/>
      <c r="F46" s="56"/>
      <c r="G46" s="55"/>
      <c r="H46" s="55"/>
      <c r="I46" s="56"/>
      <c r="J46" s="56"/>
      <c r="K46" s="56"/>
      <c r="L46" s="55"/>
    </row>
    <row r="47" spans="5:12" ht="12.75">
      <c r="E47" s="55"/>
      <c r="F47" s="56"/>
      <c r="G47" s="55"/>
      <c r="H47" s="55"/>
      <c r="I47" s="56"/>
      <c r="J47" s="56"/>
      <c r="K47" s="56"/>
      <c r="L47" s="55"/>
    </row>
    <row r="48" spans="4:8" ht="13.5">
      <c r="D48" s="4"/>
      <c r="F48" s="4"/>
      <c r="G48" s="27"/>
      <c r="H48" s="4"/>
    </row>
    <row r="49" spans="4:9" ht="12.75">
      <c r="D49" s="4"/>
      <c r="F49" s="4"/>
      <c r="G49" s="5"/>
      <c r="I49" s="4"/>
    </row>
    <row r="50" spans="4:9" ht="12.75">
      <c r="D50" s="4"/>
      <c r="F50" s="4"/>
      <c r="G50" s="5"/>
      <c r="I50" s="4"/>
    </row>
    <row r="51" spans="4:9" ht="12.75">
      <c r="D51" s="4"/>
      <c r="F51" s="4"/>
      <c r="G51" s="5"/>
      <c r="I51" s="4"/>
    </row>
    <row r="52" spans="4:9" ht="12.75">
      <c r="D52" s="4"/>
      <c r="F52" s="4"/>
      <c r="G52" s="5"/>
      <c r="I52" s="4"/>
    </row>
    <row r="53" spans="4:9" ht="12.75">
      <c r="D53" s="4"/>
      <c r="F53" s="4"/>
      <c r="G53" s="5"/>
      <c r="I53" s="4"/>
    </row>
    <row r="54" spans="4:9" ht="12.75">
      <c r="D54" s="4"/>
      <c r="F54" s="4"/>
      <c r="G54" s="5"/>
      <c r="I54" s="4"/>
    </row>
    <row r="55" spans="4:9" ht="12.75">
      <c r="D55" s="4"/>
      <c r="F55" s="4"/>
      <c r="G55" s="5"/>
      <c r="I55" s="4"/>
    </row>
    <row r="56" spans="4:9" ht="12.75">
      <c r="D56" s="4"/>
      <c r="F56" s="4"/>
      <c r="G56" s="5"/>
      <c r="I56" s="4"/>
    </row>
    <row r="57" spans="4:9" ht="12.75">
      <c r="D57" s="4"/>
      <c r="F57" s="4"/>
      <c r="G57" s="5"/>
      <c r="I57" s="4"/>
    </row>
  </sheetData>
  <sheetProtection/>
  <printOptions/>
  <pageMargins left="0.75" right="0.75" top="1" bottom="1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L29" sqref="L2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 r:id="rId3"/>
  <legacyDrawing r:id="rId2"/>
  <oleObjects>
    <oleObject progId="Word.Document.8" shapeId="3894773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Geología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</dc:creator>
  <cp:keywords/>
  <dc:description/>
  <cp:lastModifiedBy>Javier</cp:lastModifiedBy>
  <dcterms:created xsi:type="dcterms:W3CDTF">2007-04-27T09:19:50Z</dcterms:created>
  <dcterms:modified xsi:type="dcterms:W3CDTF">2010-07-05T10:18:40Z</dcterms:modified>
  <cp:category/>
  <cp:version/>
  <cp:contentType/>
  <cp:contentStatus/>
</cp:coreProperties>
</file>